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1_活動\05_規程\05_EM10507\02_書式\07_SVHC調査票&amp;その他調査票\"/>
    </mc:Choice>
  </mc:AlternateContent>
  <bookViews>
    <workbookView xWindow="0" yWindow="0" windowWidth="28800" windowHeight="12216" tabRatio="765"/>
  </bookViews>
  <sheets>
    <sheet name="SVHC Survey Report " sheetId="70" r:id="rId1"/>
    <sheet name="SVHC Survey Report 16" sheetId="75" r:id="rId2"/>
    <sheet name="SVHC List" sheetId="68" r:id="rId3"/>
    <sheet name="Survey Report List" sheetId="71" r:id="rId4"/>
    <sheet name="Example Japanese" sheetId="72" r:id="rId5"/>
    <sheet name="Example English" sheetId="73" r:id="rId6"/>
    <sheet name="Example Chinese" sheetId="74" r:id="rId7"/>
  </sheets>
  <externalReferences>
    <externalReference r:id="rId8"/>
    <externalReference r:id="rId9"/>
  </externalReferences>
  <definedNames>
    <definedName name="_12月" localSheetId="6">[1]出荷実績2!#REF!</definedName>
    <definedName name="_12月" localSheetId="5">[1]出荷実績2!#REF!</definedName>
    <definedName name="_12月" localSheetId="4">[1]出荷実績2!#REF!</definedName>
    <definedName name="_12月" localSheetId="3">[1]出荷実績2!#REF!</definedName>
    <definedName name="_12月" localSheetId="0">[1]出荷実績2!#REF!</definedName>
    <definedName name="_12月" localSheetId="1">[1]出荷実績2!#REF!</definedName>
    <definedName name="_12月">[1]出荷実績2!#REF!</definedName>
    <definedName name="aaa" localSheetId="6">[1]出荷実績2!#REF!</definedName>
    <definedName name="aaa" localSheetId="5">[1]出荷実績2!#REF!</definedName>
    <definedName name="aaa" localSheetId="4">[1]出荷実績2!#REF!</definedName>
    <definedName name="aaa" localSheetId="0">[1]出荷実績2!#REF!</definedName>
    <definedName name="aaa" localSheetId="1">[1]出荷実績2!#REF!</definedName>
    <definedName name="aaa">[1]出荷実績2!#REF!</definedName>
    <definedName name="CAT_4ELAP" localSheetId="6">[1]出荷実績2!#REF!</definedName>
    <definedName name="CAT_4ELAP" localSheetId="5">[1]出荷実績2!#REF!</definedName>
    <definedName name="CAT_4ELAP" localSheetId="4">[1]出荷実績2!#REF!</definedName>
    <definedName name="CAT_4ELAP" localSheetId="0">[1]出荷実績2!#REF!</definedName>
    <definedName name="CAT_4ELAP" localSheetId="1">[1]出荷実績2!#REF!</definedName>
    <definedName name="CAT_4ELAP">[1]出荷実績2!#REF!</definedName>
    <definedName name="CAT_4FDL" localSheetId="6">[1]出荷実績2!#REF!</definedName>
    <definedName name="CAT_4FDL" localSheetId="5">[1]出荷実績2!#REF!</definedName>
    <definedName name="CAT_4FDL" localSheetId="4">[1]出荷実績2!#REF!</definedName>
    <definedName name="CAT_4FDL" localSheetId="0">[1]出荷実績2!#REF!</definedName>
    <definedName name="CAT_4FDL" localSheetId="1">[1]出荷実績2!#REF!</definedName>
    <definedName name="CAT_4FDL">[1]出荷実績2!#REF!</definedName>
    <definedName name="CAT_4FDL_Mitel版" localSheetId="6">[1]出荷実績2!#REF!</definedName>
    <definedName name="CAT_4FDL_Mitel版" localSheetId="5">[1]出荷実績2!#REF!</definedName>
    <definedName name="CAT_4FDL_Mitel版" localSheetId="4">[1]出荷実績2!#REF!</definedName>
    <definedName name="CAT_4FDL_Mitel版" localSheetId="0">[1]出荷実績2!#REF!</definedName>
    <definedName name="CAT_4FDL_Mitel版" localSheetId="1">[1]出荷実績2!#REF!</definedName>
    <definedName name="CAT_4FDL_Mitel版">[1]出荷実績2!#REF!</definedName>
    <definedName name="_xlnm.Print_Area" localSheetId="6">'Example Chinese'!$I$6:$AR$47</definedName>
    <definedName name="_xlnm.Print_Area" localSheetId="5">'Example English'!$I$6:$AR$47</definedName>
    <definedName name="_xlnm.Print_Area" localSheetId="4">'Example Japanese'!$I$6:$AR$47</definedName>
    <definedName name="_xlnm.Print_Area" localSheetId="3">'Survey Report List'!$A$4:$M$50</definedName>
    <definedName name="_xlnm.Print_Area" localSheetId="0">'SVHC Survey Report '!$A$4:$AJ$46</definedName>
    <definedName name="_xlnm.Print_Area" localSheetId="1">'SVHC Survey Report 16'!$A$4:$AJ$57</definedName>
    <definedName name="sss" localSheetId="6">#REF!</definedName>
    <definedName name="sss" localSheetId="5">#REF!</definedName>
    <definedName name="sss" localSheetId="4">#REF!</definedName>
    <definedName name="sss" localSheetId="3">#REF!</definedName>
    <definedName name="sss" localSheetId="0">#REF!</definedName>
    <definedName name="sss" localSheetId="1">#REF!</definedName>
    <definedName name="sss">#REF!</definedName>
    <definedName name="SVHC_Survey_Report_16_new">[1]出荷実績2!#REF!</definedName>
    <definedName name="あ" localSheetId="6">[1]出荷実績2!#REF!</definedName>
    <definedName name="あ" localSheetId="5">[1]出荷実績2!#REF!</definedName>
    <definedName name="あ" localSheetId="4">[1]出荷実績2!#REF!</definedName>
    <definedName name="あ" localSheetId="3">[1]出荷実績2!#REF!</definedName>
    <definedName name="あ" localSheetId="0">[1]出荷実績2!#REF!</definedName>
    <definedName name="あ" localSheetId="1">[1]出荷実績2!#REF!</definedName>
    <definedName name="あ">[1]出荷実績2!#REF!</definedName>
    <definedName name="ああ" localSheetId="6">#REF!</definedName>
    <definedName name="ああ" localSheetId="5">#REF!</definedName>
    <definedName name="ああ" localSheetId="4">#REF!</definedName>
    <definedName name="ああ" localSheetId="3">#REF!</definedName>
    <definedName name="ああ" localSheetId="0">#REF!</definedName>
    <definedName name="ああ" localSheetId="1">#REF!</definedName>
    <definedName name="ああ">#REF!</definedName>
    <definedName name="化学物質名">[2]ﾄﾞﾛｯﾌﾟﾀﾞｳﾝ2!$A$2:$A$19</definedName>
    <definedName name="会社">[2]ﾄﾞﾛｯﾌﾟﾀﾞｳﾝ!$A$1:$D$1</definedName>
    <definedName name="単位" localSheetId="6">#REF!</definedName>
    <definedName name="単位" localSheetId="5">#REF!</definedName>
    <definedName name="単位" localSheetId="4">#REF!</definedName>
    <definedName name="単位" localSheetId="3">#REF!</definedName>
    <definedName name="単位" localSheetId="0">#REF!</definedName>
    <definedName name="単位" localSheetId="1">#REF!</definedName>
    <definedName name="単位">#REF!</definedName>
  </definedNames>
  <calcPr calcId="162913"/>
</workbook>
</file>

<file path=xl/calcChain.xml><?xml version="1.0" encoding="utf-8"?>
<calcChain xmlns="http://schemas.openxmlformats.org/spreadsheetml/2006/main">
  <c r="AG38" i="70" l="1"/>
  <c r="B29" i="75" l="1"/>
  <c r="B29" i="70"/>
  <c r="AI39" i="74" l="1"/>
  <c r="AM39" i="74" l="1"/>
  <c r="AK39" i="74"/>
  <c r="AM39" i="73"/>
  <c r="AK39" i="73"/>
  <c r="AI39" i="73"/>
  <c r="AM39" i="72"/>
  <c r="AK39" i="72"/>
  <c r="AI39" i="72"/>
  <c r="AE38" i="75"/>
  <c r="AC38" i="75"/>
  <c r="AA38" i="75"/>
  <c r="AA38" i="70"/>
  <c r="AE38" i="70"/>
  <c r="AA4" i="68" l="1"/>
  <c r="X4" i="68"/>
  <c r="AD4" i="68"/>
  <c r="K16" i="71" l="1"/>
  <c r="AC38" i="70" l="1"/>
  <c r="C40" i="70" l="1"/>
  <c r="B10" i="71" l="1"/>
  <c r="B27" i="75"/>
  <c r="B12" i="71"/>
  <c r="B16" i="71"/>
  <c r="F16" i="71"/>
  <c r="I16" i="71"/>
  <c r="J16" i="71"/>
  <c r="L16" i="71"/>
  <c r="X48" i="75" l="1"/>
  <c r="Q48" i="75"/>
  <c r="J48" i="75"/>
  <c r="C48" i="75"/>
  <c r="X47" i="75"/>
  <c r="Q47" i="75"/>
  <c r="J47" i="75"/>
  <c r="C47" i="75"/>
  <c r="X46" i="75"/>
  <c r="Q46" i="75"/>
  <c r="J46" i="75"/>
  <c r="C46" i="75"/>
  <c r="X45" i="75"/>
  <c r="Q45" i="75"/>
  <c r="J45" i="75"/>
  <c r="C45" i="75"/>
  <c r="X44" i="75"/>
  <c r="Q44" i="75"/>
  <c r="J44" i="75"/>
  <c r="C44" i="75"/>
  <c r="X43" i="75"/>
  <c r="Q43" i="75"/>
  <c r="J43" i="75"/>
  <c r="C43" i="75"/>
  <c r="X51" i="75"/>
  <c r="Q51" i="75"/>
  <c r="J51" i="75"/>
  <c r="C51" i="75"/>
  <c r="X50" i="75"/>
  <c r="Q50" i="75"/>
  <c r="J50" i="75"/>
  <c r="C50" i="75"/>
  <c r="X49" i="75"/>
  <c r="Q49" i="75"/>
  <c r="J49" i="75"/>
  <c r="C49" i="75"/>
  <c r="X42" i="75"/>
  <c r="Q42" i="75"/>
  <c r="J42" i="75"/>
  <c r="C42" i="75"/>
  <c r="X53" i="75"/>
  <c r="Q53" i="75"/>
  <c r="J53" i="75"/>
  <c r="C53" i="75"/>
  <c r="AH57" i="75"/>
  <c r="X55" i="75"/>
  <c r="Q55" i="75"/>
  <c r="J55" i="75"/>
  <c r="C55" i="75"/>
  <c r="X54" i="75"/>
  <c r="Q54" i="75"/>
  <c r="J54" i="75"/>
  <c r="C54" i="75"/>
  <c r="X52" i="75"/>
  <c r="Q52" i="75"/>
  <c r="J52" i="75"/>
  <c r="C52" i="75"/>
  <c r="X41" i="75"/>
  <c r="Q41" i="75"/>
  <c r="J41" i="75"/>
  <c r="C41" i="75"/>
  <c r="X40" i="75"/>
  <c r="Q40" i="75"/>
  <c r="J40" i="75"/>
  <c r="C40" i="75"/>
  <c r="AG38" i="75"/>
  <c r="X38" i="75"/>
  <c r="C38" i="75"/>
  <c r="B36" i="75"/>
  <c r="B34" i="75"/>
  <c r="B25" i="75"/>
  <c r="E24" i="75"/>
  <c r="R22" i="75"/>
  <c r="B22" i="75"/>
  <c r="R21" i="75"/>
  <c r="B21" i="75"/>
  <c r="R20" i="75"/>
  <c r="B20" i="75"/>
  <c r="B19" i="75"/>
  <c r="AH17" i="75"/>
  <c r="R17" i="75"/>
  <c r="B17" i="75"/>
  <c r="R16" i="75"/>
  <c r="B16" i="75"/>
  <c r="R15" i="75"/>
  <c r="B15" i="75"/>
  <c r="R14" i="75"/>
  <c r="B14" i="75"/>
  <c r="B13" i="75"/>
  <c r="V10" i="75"/>
  <c r="Z7" i="75"/>
  <c r="B6" i="75"/>
  <c r="F4" i="75"/>
  <c r="L6" i="74" l="1"/>
  <c r="AP47" i="74" s="1"/>
  <c r="L6" i="73"/>
  <c r="AP47" i="73" s="1"/>
  <c r="L6" i="72"/>
  <c r="AP47" i="72" s="1"/>
  <c r="J31" i="72" l="1"/>
  <c r="X38" i="70" l="1"/>
  <c r="L50" i="71" l="1"/>
  <c r="AH46" i="70"/>
  <c r="B6" i="70" l="1"/>
  <c r="K4" i="71"/>
  <c r="J7" i="71"/>
  <c r="B2" i="68" l="1"/>
  <c r="B34" i="70" l="1"/>
  <c r="B8" i="71" l="1"/>
  <c r="AF45" i="74"/>
  <c r="Y45" i="74"/>
  <c r="R45" i="74"/>
  <c r="K45" i="74"/>
  <c r="AF44" i="74"/>
  <c r="Y44" i="74"/>
  <c r="R44" i="74"/>
  <c r="K44" i="74"/>
  <c r="AF43" i="74"/>
  <c r="Y43" i="74"/>
  <c r="R43" i="74"/>
  <c r="K43" i="74"/>
  <c r="AF42" i="74"/>
  <c r="Y42" i="74"/>
  <c r="R42" i="74"/>
  <c r="K42" i="74"/>
  <c r="AF41" i="74"/>
  <c r="Y41" i="74"/>
  <c r="R41" i="74"/>
  <c r="K41" i="74"/>
  <c r="AO39" i="74"/>
  <c r="AF39" i="74"/>
  <c r="K39" i="74"/>
  <c r="J37" i="74"/>
  <c r="J35" i="74"/>
  <c r="J31" i="74"/>
  <c r="J27" i="74"/>
  <c r="M26" i="74"/>
  <c r="Z24" i="74"/>
  <c r="J24" i="74"/>
  <c r="Z23" i="74"/>
  <c r="J23" i="74"/>
  <c r="Z22" i="74"/>
  <c r="J22" i="74"/>
  <c r="J21" i="74"/>
  <c r="AP19" i="74"/>
  <c r="Z19" i="74"/>
  <c r="J19" i="74"/>
  <c r="Z18" i="74"/>
  <c r="J18" i="74"/>
  <c r="Z17" i="74"/>
  <c r="J17" i="74"/>
  <c r="Z16" i="74"/>
  <c r="J16" i="74"/>
  <c r="J15" i="74"/>
  <c r="AD12" i="74"/>
  <c r="AH9" i="74"/>
  <c r="J8" i="74"/>
  <c r="N6" i="74"/>
  <c r="B36" i="70" l="1"/>
  <c r="J37" i="72"/>
  <c r="J35" i="72"/>
  <c r="J37" i="73"/>
  <c r="J35" i="73"/>
  <c r="AF45" i="73"/>
  <c r="Y45" i="73"/>
  <c r="R45" i="73"/>
  <c r="K45" i="73"/>
  <c r="AF44" i="73"/>
  <c r="Y44" i="73"/>
  <c r="R44" i="73"/>
  <c r="K44" i="73"/>
  <c r="AF43" i="73"/>
  <c r="Y43" i="73"/>
  <c r="R43" i="73"/>
  <c r="K43" i="73"/>
  <c r="AF42" i="73"/>
  <c r="Y42" i="73"/>
  <c r="R42" i="73"/>
  <c r="K42" i="73"/>
  <c r="AF41" i="73"/>
  <c r="Y41" i="73"/>
  <c r="R41" i="73"/>
  <c r="K41" i="73"/>
  <c r="AO39" i="73"/>
  <c r="AF39" i="73"/>
  <c r="K39" i="73"/>
  <c r="J31" i="73"/>
  <c r="J27" i="73"/>
  <c r="M26" i="73"/>
  <c r="Z24" i="73"/>
  <c r="J24" i="73"/>
  <c r="Z23" i="73"/>
  <c r="J23" i="73"/>
  <c r="Z22" i="73"/>
  <c r="J22" i="73"/>
  <c r="J21" i="73"/>
  <c r="AP19" i="73"/>
  <c r="Z19" i="73"/>
  <c r="J19" i="73"/>
  <c r="Z18" i="73"/>
  <c r="J18" i="73"/>
  <c r="Z17" i="73"/>
  <c r="J17" i="73"/>
  <c r="Z16" i="73"/>
  <c r="J16" i="73"/>
  <c r="J15" i="73"/>
  <c r="AD12" i="73"/>
  <c r="AH9" i="73"/>
  <c r="J8" i="73"/>
  <c r="N6" i="73"/>
  <c r="G4" i="71"/>
  <c r="AF45" i="72" l="1"/>
  <c r="Y45" i="72"/>
  <c r="R45" i="72"/>
  <c r="K45" i="72"/>
  <c r="AF44" i="72"/>
  <c r="Y44" i="72"/>
  <c r="R44" i="72"/>
  <c r="K44" i="72"/>
  <c r="AF43" i="72"/>
  <c r="Y43" i="72"/>
  <c r="R43" i="72"/>
  <c r="K43" i="72"/>
  <c r="AF42" i="72"/>
  <c r="Y42" i="72"/>
  <c r="R42" i="72"/>
  <c r="K42" i="72"/>
  <c r="AF41" i="72"/>
  <c r="Y41" i="72"/>
  <c r="R41" i="72"/>
  <c r="K41" i="72"/>
  <c r="AO39" i="72"/>
  <c r="AF39" i="72"/>
  <c r="K39" i="72"/>
  <c r="J27" i="72"/>
  <c r="M26" i="72"/>
  <c r="Z24" i="72"/>
  <c r="J24" i="72"/>
  <c r="Z23" i="72"/>
  <c r="J23" i="72"/>
  <c r="Z22" i="72"/>
  <c r="J22" i="72"/>
  <c r="J21" i="72"/>
  <c r="AP19" i="72"/>
  <c r="Z19" i="72"/>
  <c r="J19" i="72"/>
  <c r="Z18" i="72"/>
  <c r="J18" i="72"/>
  <c r="Z17" i="72"/>
  <c r="J17" i="72"/>
  <c r="Z16" i="72"/>
  <c r="J16" i="72"/>
  <c r="J15" i="72"/>
  <c r="AD12" i="72"/>
  <c r="AH9" i="72"/>
  <c r="J8" i="72"/>
  <c r="N6" i="72"/>
  <c r="A5" i="71"/>
  <c r="H4" i="71" l="1"/>
  <c r="X44" i="70" l="1"/>
  <c r="Q44" i="70"/>
  <c r="J44" i="70"/>
  <c r="C44" i="70"/>
  <c r="X43" i="70"/>
  <c r="Q43" i="70"/>
  <c r="J43" i="70"/>
  <c r="C43" i="70"/>
  <c r="X42" i="70"/>
  <c r="Q42" i="70"/>
  <c r="J42" i="70"/>
  <c r="C42" i="70"/>
  <c r="X41" i="70"/>
  <c r="Q41" i="70"/>
  <c r="J41" i="70"/>
  <c r="C41" i="70"/>
  <c r="X40" i="70"/>
  <c r="Q40" i="70"/>
  <c r="J40" i="70"/>
  <c r="C38" i="70"/>
  <c r="B25" i="70"/>
  <c r="E24" i="70"/>
  <c r="R22" i="70"/>
  <c r="B22" i="70"/>
  <c r="R21" i="70"/>
  <c r="B21" i="70"/>
  <c r="R20" i="70"/>
  <c r="B20" i="70"/>
  <c r="B19" i="70"/>
  <c r="AH17" i="70"/>
  <c r="R17" i="70"/>
  <c r="B17" i="70"/>
  <c r="R16" i="70"/>
  <c r="B16" i="70"/>
  <c r="R15" i="70"/>
  <c r="B15" i="70"/>
  <c r="R14" i="70"/>
  <c r="B14" i="70"/>
  <c r="B13" i="70"/>
  <c r="V10" i="70"/>
  <c r="Z7" i="70"/>
  <c r="F4" i="70"/>
</calcChain>
</file>

<file path=xl/comments1.xml><?xml version="1.0" encoding="utf-8"?>
<comments xmlns="http://schemas.openxmlformats.org/spreadsheetml/2006/main">
  <authors>
    <author>isshiki akimitsu/一色 朗満</author>
  </authors>
  <commentList>
    <comment ref="B27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(C27), so please do not change it.
この部分(C27)の回答方式は弊社で指定していますので、変更しないで下さい。
因这部分(C27)的回答方式一直由弊社指定，请不要改变。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1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(C31, C32), so please do not change it.
この部分(C31、C32)の回答方式は弊社で指定していますので、変更しないで下さい。
因这部分(C31、C32)的回答方式一直由弊社指定，请不要改变。</t>
        </r>
      </text>
    </comment>
    <comment ref="C32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(C31, C32), so please do not change it.
この部分(C31、C32)の回答方式は弊社で指定していますので、変更しないで下さい。
因这部分(C31、C32)的回答方式一直由弊社指定，请不要改变。</t>
        </r>
      </text>
    </comment>
    <comment ref="B3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Our company has specified the response method for this cell (B31), so please do not change it.
この部分(B31)の回答方式は弊社で指定していますので、変更しないで下さい。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isshiki akimitsu/一色 朗満</author>
  </authors>
  <commentList>
    <comment ref="B27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(C27), so please do not change it.
この部分(C27)の回答方式は弊社で指定していますので、変更しないで下さい。
因这部分(C27)的回答方式一直由弊社指定，请不要改变。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1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(C31, C32), so please do not change it.
この部分(C31、C32)の回答方式は弊社で指定していますので、変更しないで下さい。
因这部分(C31、C32)的回答方式一直由弊社指定，请不要改变。</t>
        </r>
      </text>
    </comment>
    <comment ref="C32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(C31, C32), so please do not change it.
この部分(C31、C32)の回答方式は弊社で指定していますので、変更しないで下さい。
因这部分(C31、C32)的回答方式一直由弊社指定，请不要改变。</t>
        </r>
      </text>
    </comment>
    <comment ref="B3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Our company has specified the response method for this cell (B31), so please do not change it.
この部分(B31)の回答方式は弊社で指定していますので、変更しないで下さい。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Seiya Watanabe</author>
    <author>isshiki akimitsu/一色 朗満</author>
  </authors>
  <commentList>
    <comment ref="B10" authorId="0" shapeId="0">
      <text>
        <r>
          <rPr>
            <b/>
            <sz val="9"/>
            <color indexed="81"/>
            <rFont val="MS P ゴシック"/>
            <charset val="1"/>
          </rPr>
          <t xml:space="preserve">Our company has specified the response method for this cell (C27), so please do not change it.
この部分(C27)の回答方式は弊社で指定していますので、変更しないで下さい。
因这部分(C27)的回答方式一直由弊社指定，请不要改变。
</t>
        </r>
      </text>
    </comment>
    <comment ref="C13" authorId="1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(C10, C11), so please do not change it.
この部分(C10、C11)の回答方式は弊社で指定していますので、変更しないで下さい。
因这部分(C10、C11)的回答方式一直由弊社指定，请不要改变。</t>
        </r>
      </text>
    </comment>
    <comment ref="C14" authorId="1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(C10, C11), so please do not change it.
この部分(C10、C11)の回答方式は弊社で指定していますので、変更しないで下さい。
因这部分(C10、C11)的回答方式一直由弊社指定，请不要改变。</t>
        </r>
      </text>
    </comment>
  </commentList>
</comments>
</file>

<file path=xl/comments4.xml><?xml version="1.0" encoding="utf-8"?>
<comments xmlns="http://schemas.openxmlformats.org/spreadsheetml/2006/main">
  <authors>
    <author>isshiki akimitsu/一色 朗満</author>
  </authors>
  <commentList>
    <comment ref="K32" authorId="0" shapeId="0">
      <text>
        <r>
          <rPr>
            <b/>
            <sz val="10"/>
            <color indexed="81"/>
            <rFont val="Calibri"/>
            <family val="3"/>
            <charset val="128"/>
            <scheme val="minor"/>
          </rPr>
          <t>Our company has specified the response method for this cell (C27, C28), so please do not change it.
この部分(C27、C28)の回答方式は弊社で指定していますので、変更しないで下さい。</t>
        </r>
        <r>
          <rPr>
            <sz val="10"/>
            <color indexed="81"/>
            <rFont val="Microsoft YaHei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Our company has specified the response method for this cell (C27, C28), so please do not change it.
この部分(C27、C28)の回答方式は弊社で指定していますので、変更しないで下さい。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isshiki akimitsu/一色 朗満</author>
  </authors>
  <commentList>
    <comment ref="J29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(C27), so please do not change it.
この部分(C27)の回答方式は弊社で指定していますので、変更しないで下さい。
因这部分(C27)的回答方式一直由弊社指定，请不要改变。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isshiki akimitsu/一色 朗満</author>
  </authors>
  <commentList>
    <comment ref="J29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(C27), so please do not change it.
この部分(C27)の回答方式は弊社で指定していますので、変更しないで下さい。
因这部分(C27)的回答方式一直由弊社指定，请不要改变。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<sst xmlns="http://schemas.openxmlformats.org/spreadsheetml/2006/main" count="6151" uniqueCount="1015">
  <si>
    <t xml:space="preserve"> </t>
    <phoneticPr fontId="4"/>
  </si>
  <si>
    <t xml:space="preserve">    </t>
    <phoneticPr fontId="4"/>
  </si>
  <si>
    <t xml:space="preserve">  </t>
    <phoneticPr fontId="4"/>
  </si>
  <si>
    <t>English</t>
    <phoneticPr fontId="2"/>
  </si>
  <si>
    <t>日本語</t>
    <rPh sb="0" eb="3">
      <t>ニホンゴ</t>
    </rPh>
    <phoneticPr fontId="2"/>
  </si>
  <si>
    <t>中文</t>
    <rPh sb="0" eb="2">
      <t>チュウブン</t>
    </rPh>
    <phoneticPr fontId="2"/>
  </si>
  <si>
    <t>English</t>
  </si>
  <si>
    <t>言語を選択ください / First, select the language you use. / 请选择一种语言</t>
  </si>
  <si>
    <t>Lead hydrogen arsenate</t>
  </si>
  <si>
    <t>7784-40-9</t>
  </si>
  <si>
    <t>2008.10.28</t>
  </si>
  <si>
    <t>Benzyl butyl phthalate (BBP)</t>
  </si>
  <si>
    <t>85-68-7</t>
  </si>
  <si>
    <t xml:space="preserve">Bis (2-ethylhexyl) phthalate (DEHP) </t>
  </si>
  <si>
    <t>117-81-7</t>
  </si>
  <si>
    <t>5-tert-butyl-2,4,6-trinitro-m-xylene
(musk xylene)</t>
  </si>
  <si>
    <t>81-15-2</t>
  </si>
  <si>
    <t>Bis (tributyltin) oxide (TBTO)</t>
  </si>
  <si>
    <t>56-35-9</t>
  </si>
  <si>
    <t>Diarsenic trioxide</t>
  </si>
  <si>
    <t>1327-53-3</t>
  </si>
  <si>
    <t>Sodium dichromate</t>
  </si>
  <si>
    <t>7789-12-0
10588-01-9</t>
  </si>
  <si>
    <t>Triethyl arsenate</t>
  </si>
  <si>
    <t>15606-95-8</t>
  </si>
  <si>
    <t>Diarsenic pentaoxide</t>
  </si>
  <si>
    <t>1303-28-2</t>
  </si>
  <si>
    <t>Dibutyl phthalate (DBP)</t>
  </si>
  <si>
    <t>84-74-2</t>
  </si>
  <si>
    <t>4,4'-Diaminodiphenylmethane (MDA)</t>
  </si>
  <si>
    <t>101-77-9</t>
  </si>
  <si>
    <t>Alkanes, C10-13, chloro
(Short Chain Chlorinated Paraffins)</t>
  </si>
  <si>
    <t>85535-84-8</t>
  </si>
  <si>
    <t>Anthracene</t>
  </si>
  <si>
    <t>120-12-7</t>
  </si>
  <si>
    <t>Lead sulfochromate yellow (C.I.Pigment Yellow 34)</t>
  </si>
  <si>
    <t>1344-37-2</t>
  </si>
  <si>
    <t>2010.01.13</t>
  </si>
  <si>
    <t>Lead chromate molybdate sulphate red (C.I. Pigment Red 104)</t>
  </si>
  <si>
    <t>12656-85-8</t>
  </si>
  <si>
    <t>Anthracene oil</t>
  </si>
  <si>
    <t>90640-80-5</t>
  </si>
  <si>
    <t>2,4-Dinitrotoluene</t>
  </si>
  <si>
    <t>121-14-2</t>
  </si>
  <si>
    <t>Anthracene oil, anthracene paste, 
anthracene fraction</t>
  </si>
  <si>
    <t>91995-15-2</t>
  </si>
  <si>
    <t>Anthracene oil, anthracene-low</t>
  </si>
  <si>
    <t>90640-82-7</t>
  </si>
  <si>
    <t>Tris (2-chloroethyl) phosphate</t>
  </si>
  <si>
    <t>115-96-8</t>
  </si>
  <si>
    <t>84-69-5</t>
  </si>
  <si>
    <t>Lead chromate</t>
  </si>
  <si>
    <t>7758-97-6</t>
  </si>
  <si>
    <t>Anthracene oil, anthracene paste</t>
  </si>
  <si>
    <t>90640-81-6</t>
  </si>
  <si>
    <t>Pitch, coal tar, high temperature</t>
  </si>
  <si>
    <t>65996-93-2</t>
  </si>
  <si>
    <t>Anthracene oil, anthracene paste, 
distillation lights</t>
  </si>
  <si>
    <t>91995-17-4</t>
  </si>
  <si>
    <t>Acrylamide</t>
  </si>
  <si>
    <t>79-06-1</t>
  </si>
  <si>
    <t>2010.03.30</t>
  </si>
  <si>
    <t>Trichloroethylene</t>
  </si>
  <si>
    <t>79-01-6</t>
  </si>
  <si>
    <t>2010.06.18</t>
  </si>
  <si>
    <t>Potassium dichromate</t>
  </si>
  <si>
    <t>7778-50-9</t>
  </si>
  <si>
    <t>Tetraboron disodium heptaoxide, hydrate</t>
  </si>
  <si>
    <t>12267-73-1</t>
  </si>
  <si>
    <t>Ammonium dichromate</t>
  </si>
  <si>
    <t>7789-09-5</t>
  </si>
  <si>
    <t>Boric acid</t>
  </si>
  <si>
    <t>10043-35-3
11113-50-1</t>
  </si>
  <si>
    <t>Sodium chromate</t>
  </si>
  <si>
    <t>7775-11-3</t>
  </si>
  <si>
    <t>Disodium tetraborate, anhydrous</t>
  </si>
  <si>
    <t>1303-96-4
1330-43-4
12179-04-3</t>
  </si>
  <si>
    <t>Potassium chromate</t>
  </si>
  <si>
    <t>7789-00-6</t>
  </si>
  <si>
    <t>Cobalt(II) diacetate</t>
  </si>
  <si>
    <t>71-48-7</t>
  </si>
  <si>
    <t>2010.12.15</t>
  </si>
  <si>
    <t>Cobalt(II) sulphate</t>
  </si>
  <si>
    <t>10124-43-3</t>
  </si>
  <si>
    <t>2-Ethoxyethanol</t>
  </si>
  <si>
    <t>110-80-5</t>
  </si>
  <si>
    <t>2-Methoxyethanol</t>
  </si>
  <si>
    <t>109-86-4</t>
  </si>
  <si>
    <t>Chromium trioxide</t>
  </si>
  <si>
    <t>1333-82-0</t>
  </si>
  <si>
    <t>Acids generated from chromium trioxide and their oligomers:
 -1.Chromic acid
 -2.Dichromic acid
 -3.Oligomers of chromic acid
      and dichromic acid</t>
  </si>
  <si>
    <t>Cobalt(II) carbonate</t>
  </si>
  <si>
    <t>513-79-1</t>
  </si>
  <si>
    <t>Cobalt(II) dinitrate</t>
  </si>
  <si>
    <t>10141-05-6</t>
  </si>
  <si>
    <t xml:space="preserve">1,2-benzenedicarboxylic acid, di-C6-8-branched alkyl esters, C7-rich (DIHP). </t>
  </si>
  <si>
    <t>71888-89-6</t>
  </si>
  <si>
    <t>2011.06.20</t>
  </si>
  <si>
    <t>Strontium chromate</t>
  </si>
  <si>
    <t>7789-06-2</t>
  </si>
  <si>
    <t>1,2-Benzenedicarboxylic acid, di-C7-11 branched and linear alkyl esters (DHNUP)</t>
  </si>
  <si>
    <t>68515-42-4</t>
  </si>
  <si>
    <t>1-Methyl-2-pyrrolidone</t>
  </si>
  <si>
    <t>872-50-4</t>
  </si>
  <si>
    <t>1,2,3-Trichloropropane</t>
  </si>
  <si>
    <t>96-18-4</t>
  </si>
  <si>
    <t>2-Ethoxyethyl acetate</t>
  </si>
  <si>
    <t>111-15-9</t>
  </si>
  <si>
    <t>Hydrazine</t>
  </si>
  <si>
    <t>7803-57-8
302-01-2</t>
  </si>
  <si>
    <t>Cobalt dichloride</t>
  </si>
  <si>
    <t>7646-79-9</t>
  </si>
  <si>
    <t>4-(1,1,3,3-tetramethylbutyl) phenol</t>
  </si>
  <si>
    <t>140-66-9</t>
  </si>
  <si>
    <t>2011.12.19</t>
  </si>
  <si>
    <t>N,N-dimethylacetamide</t>
  </si>
  <si>
    <t>127-19-5</t>
  </si>
  <si>
    <t>Phenolphthalein</t>
  </si>
  <si>
    <t>77-09-8</t>
  </si>
  <si>
    <t>Lead diazide, Lead azide</t>
  </si>
  <si>
    <t>13424-46-9</t>
  </si>
  <si>
    <t>Lead dipicrate</t>
  </si>
  <si>
    <t>6477-64-1</t>
  </si>
  <si>
    <t>Calcium arsenate</t>
  </si>
  <si>
    <t>7778-44-1</t>
  </si>
  <si>
    <t>1,2-dichloroethane</t>
  </si>
  <si>
    <t>107-06-2</t>
  </si>
  <si>
    <t>Dichromium tris (chromate)</t>
  </si>
  <si>
    <t>24613-89-6</t>
  </si>
  <si>
    <t>2-Methoxyaniline; o-Anisidine</t>
  </si>
  <si>
    <t>90-04-0</t>
  </si>
  <si>
    <t>Pentazinc chromate octahydroxide</t>
  </si>
  <si>
    <t>49663-84-5</t>
  </si>
  <si>
    <t>Arsenic acid</t>
  </si>
  <si>
    <t>7778-39-4</t>
  </si>
  <si>
    <t>Potassium hydroxyoctaoxodizincatedichromate</t>
  </si>
  <si>
    <t>11103-86-9</t>
  </si>
  <si>
    <t>Formaldehyde, oligomeric reaction products with aniline</t>
  </si>
  <si>
    <t>25214-70-4</t>
  </si>
  <si>
    <t>Lead styphnate</t>
  </si>
  <si>
    <t>15245-44-0</t>
  </si>
  <si>
    <t>Trilead diarsenate</t>
  </si>
  <si>
    <t>3687-31-8</t>
  </si>
  <si>
    <t>Zirconia Aluminosilicate Refractory Ceramic Fibres</t>
  </si>
  <si>
    <t>－</t>
  </si>
  <si>
    <t>Aluminosilicate Refractory Ceramic Fibres</t>
  </si>
  <si>
    <t>Bis (2-methoxyethyl) phthalate</t>
  </si>
  <si>
    <t>117-82-8</t>
  </si>
  <si>
    <t>Bis (2-methoxyethyl) ether</t>
  </si>
  <si>
    <t>111-96-6</t>
  </si>
  <si>
    <t>2,2'-dichloro-4,4'-methylenedianiline</t>
  </si>
  <si>
    <t>101-14-4</t>
  </si>
  <si>
    <t>[4-[4,4'-bis(dimethylamino) benzhydrylidene]cyclohexa-2,5-dien-1-ylidene]dimethylammonium chloride (C.I. Basic Violet 3)</t>
  </si>
  <si>
    <t>548-62-9</t>
  </si>
  <si>
    <t>2012.06.18</t>
  </si>
  <si>
    <t>1,3,5-tris[(2S and 2R)-2,3-epoxypropyl]-1,3,5-triazine-2,4,6-(1H,3H,5H)-trione (β-TGIC)</t>
  </si>
  <si>
    <t>59653-74-6</t>
  </si>
  <si>
    <t>1,2-bis(2-methoxyethoxy)ethane (TEGDME; triglyme)</t>
  </si>
  <si>
    <t>112-49-2</t>
  </si>
  <si>
    <t>4,4'-bis(dimethylamino)-4''-(methylamino)trityl alcohol</t>
  </si>
  <si>
    <t>561-41-1</t>
  </si>
  <si>
    <t>Lead(II) bis(methanesulfonate)</t>
  </si>
  <si>
    <t>17570-76-2</t>
  </si>
  <si>
    <t>1,2-dimethoxyethane; ethylene glycol dimethyl ether (EGDME)</t>
  </si>
  <si>
    <t>110-71-4</t>
  </si>
  <si>
    <t>Diboron trioxide</t>
  </si>
  <si>
    <t>1303-86-2</t>
  </si>
  <si>
    <t>α,α-Bis[4-(dimethylamino)phenyl]-4 (phenylamino)naphthalene-1-methanol (C.I. Solvent Blue 4)</t>
  </si>
  <si>
    <t>6786-83-0</t>
  </si>
  <si>
    <t>1,3,5-tris(oxiranylmethyl)-1,3,5-triazine-2,4,6(1H,3H,5H)-trione (TGIC)</t>
  </si>
  <si>
    <t>2451-62-9</t>
  </si>
  <si>
    <t>4,4'-bis(dimethylamino)benzophenone (Michler’s ketone)</t>
  </si>
  <si>
    <t>90-94-8</t>
  </si>
  <si>
    <t>N,N,N',N'-tetramethyl-4,4'-methylenedianiline (Michler’s base)</t>
  </si>
  <si>
    <t>101-61-1</t>
  </si>
  <si>
    <t>2580-56-5</t>
  </si>
  <si>
    <t>Formamide</t>
  </si>
  <si>
    <t>75-12-7</t>
  </si>
  <si>
    <t>Pyrochlore, antimony lead yellow</t>
  </si>
  <si>
    <t>8012-00-8</t>
  </si>
  <si>
    <t>2012.12.19</t>
  </si>
  <si>
    <t>6-methoxy-m-toluidine (p-cresidine)</t>
  </si>
  <si>
    <t>120-71-8</t>
  </si>
  <si>
    <t>Henicosafluoroundecanoic acid</t>
  </si>
  <si>
    <t>2058-94-8</t>
  </si>
  <si>
    <t>Cyclohexane-1,2-dicarboxylic anhydride (Hexahydrophthalic anhydride - HHPA)</t>
  </si>
  <si>
    <t>Dibutyltin dichloride (DBT)</t>
  </si>
  <si>
    <t>683-18-1</t>
  </si>
  <si>
    <t>Lead bis(tetrafluoroborate)</t>
  </si>
  <si>
    <t>13814-96-5</t>
  </si>
  <si>
    <t>Lead dinitrate</t>
  </si>
  <si>
    <t>10099-74-8</t>
  </si>
  <si>
    <t>Silicic acid, lead salt</t>
  </si>
  <si>
    <t>11120-22-2</t>
  </si>
  <si>
    <t>4-Aminoazobenzene; 4-Phenylazoaniline</t>
  </si>
  <si>
    <t>60-09-3</t>
  </si>
  <si>
    <t>Lead Titanium Zirconium Oxide</t>
  </si>
  <si>
    <t>12626-81-2</t>
  </si>
  <si>
    <t>Lead oxide (lead monoxide)</t>
  </si>
  <si>
    <t>1317-36-8</t>
  </si>
  <si>
    <t>o-Toluidine; 2-Aminotoluene</t>
  </si>
  <si>
    <t>95-53-4</t>
  </si>
  <si>
    <t>3-ethyl-2-methyl-2-(3-methylbutyl)-1,3-oxazolidine</t>
  </si>
  <si>
    <t>143860-04-2</t>
  </si>
  <si>
    <t>Silicic acid, barium salt, lead-doped</t>
  </si>
  <si>
    <t>68784-75-8</t>
  </si>
  <si>
    <t>Basic lead carbonate (trilead bis(carbonate)dihydroxide)</t>
  </si>
  <si>
    <t>1319-46-6</t>
  </si>
  <si>
    <t>Furan</t>
  </si>
  <si>
    <t>110-00-9</t>
  </si>
  <si>
    <t>N,N-dimethylformamide; dimethyl formamide </t>
  </si>
  <si>
    <t>68-12-2</t>
  </si>
  <si>
    <t>4-(1,1,3,3-tetramethylbutyl)phenol, ethoxylated - covering well-defined substances and UVCB substances, polymers and homologues</t>
  </si>
  <si>
    <t>-</t>
  </si>
  <si>
    <t>4,4'-methylenedi-o-toluidine</t>
  </si>
  <si>
    <t>838-88-0</t>
  </si>
  <si>
    <t>Diethyl sulphate</t>
  </si>
  <si>
    <t>64-67-5</t>
  </si>
  <si>
    <t>Dimethyl sulphate</t>
  </si>
  <si>
    <t>77-78-1</t>
  </si>
  <si>
    <t>Lead oxide sulfate (basic lead sulfate)</t>
  </si>
  <si>
    <t>12036-76-9</t>
  </si>
  <si>
    <t>Lead titanium trioxide</t>
  </si>
  <si>
    <t>12060-00-3</t>
  </si>
  <si>
    <t>Acetic acid, lead salt, basic</t>
  </si>
  <si>
    <t>51404-69-4</t>
  </si>
  <si>
    <t>[Phthalato(2-)]dioxotrilead (dibasic lead phthalate)</t>
  </si>
  <si>
    <t>69011-06-9</t>
  </si>
  <si>
    <t>Bis(pentabromophenyl) ether (DecaBDE)</t>
  </si>
  <si>
    <t>1163-19-5</t>
  </si>
  <si>
    <t>N-methylacetamide</t>
  </si>
  <si>
    <t>79-16-3</t>
  </si>
  <si>
    <t>Dinoseb</t>
  </si>
  <si>
    <t>88-85-7</t>
  </si>
  <si>
    <t>1,2-Diethoxyethane</t>
  </si>
  <si>
    <t>629-14-1</t>
  </si>
  <si>
    <t>Tetralead trioxide sulphate</t>
  </si>
  <si>
    <t>12202-17-4</t>
  </si>
  <si>
    <t>N-pentyl-isopentylphtalate</t>
  </si>
  <si>
    <t>776297-69-9</t>
  </si>
  <si>
    <t>Dioxobis(stearato)trilead</t>
  </si>
  <si>
    <t>12578-12-0</t>
  </si>
  <si>
    <t>Tetraethyllead</t>
  </si>
  <si>
    <t>78-00-2</t>
  </si>
  <si>
    <t>Pentalead tetraoxide sulphate</t>
  </si>
  <si>
    <t>12065-90-6</t>
  </si>
  <si>
    <t>Pentacosafluorotridecanoic acid</t>
  </si>
  <si>
    <t>72629-94-8</t>
  </si>
  <si>
    <t>Tricosafluorododecanoic acid</t>
  </si>
  <si>
    <t>307-55-1</t>
  </si>
  <si>
    <t>Heptacosafluorotetradecanoic acid</t>
  </si>
  <si>
    <t>376-06-7</t>
  </si>
  <si>
    <t>1-bromopropane; n-propyl bromide</t>
  </si>
  <si>
    <t>106-94-5</t>
  </si>
  <si>
    <t>Methoxy acetic acid</t>
  </si>
  <si>
    <t>625-45-6</t>
  </si>
  <si>
    <t>4-methyl-m-phenylenediamine (2,4-toluene-diamine)</t>
  </si>
  <si>
    <t>95-80-7</t>
  </si>
  <si>
    <t>Propylene oxide; 1,2-epoxypropane; methyloxirane</t>
  </si>
  <si>
    <t>75-56-9</t>
  </si>
  <si>
    <t>Trilead dioxide phosphonate</t>
  </si>
  <si>
    <t>12141-20-7</t>
  </si>
  <si>
    <t>o-aminoazotoluene</t>
  </si>
  <si>
    <t>97-56-3</t>
  </si>
  <si>
    <t>1,2-Benzenedicarboxylic acid, dipentylester, branched and linear</t>
  </si>
  <si>
    <t>84777-06-0</t>
  </si>
  <si>
    <t>4,4'-oxydianiline and its salts</t>
  </si>
  <si>
    <t>101-80-4</t>
  </si>
  <si>
    <t>Lead tetroxide (orange lead)</t>
  </si>
  <si>
    <t>1314-41-6</t>
  </si>
  <si>
    <t>Biphenyl-4-ylamine</t>
  </si>
  <si>
    <t>92-67-1</t>
  </si>
  <si>
    <t>Diisopentylphthalate (DIPP)</t>
  </si>
  <si>
    <t>605-50-5</t>
  </si>
  <si>
    <t>Fatty acids, C16-18, lead salts</t>
  </si>
  <si>
    <t>91031-62-8</t>
  </si>
  <si>
    <t>Diazene-1,2-dicarboxamide (C,C'-azodi(formamide))</t>
  </si>
  <si>
    <t>123-77-3</t>
  </si>
  <si>
    <t>Sulfurous acid, lead salt, dibasic</t>
  </si>
  <si>
    <t>62229-08-7</t>
  </si>
  <si>
    <t>Lead cynamidate</t>
  </si>
  <si>
    <t>20837-86-9</t>
  </si>
  <si>
    <t>Cadmium</t>
  </si>
  <si>
    <t>7440-43-9</t>
  </si>
  <si>
    <t>2013.06.20</t>
  </si>
  <si>
    <t>Ammoniumpentadecafluorootanoate (APFO)</t>
  </si>
  <si>
    <t>3825-26-1</t>
  </si>
  <si>
    <t>Pentadecafluorooctanoic acid (PFOA)</t>
  </si>
  <si>
    <t>335-67-1</t>
  </si>
  <si>
    <t>Dipentyl phthalate (DPP)</t>
  </si>
  <si>
    <t>131-18-0</t>
  </si>
  <si>
    <t>Cadmium oxide</t>
  </si>
  <si>
    <t>1306-19-0</t>
  </si>
  <si>
    <t>1306-23-6</t>
  </si>
  <si>
    <t>2013.12.16</t>
  </si>
  <si>
    <t>1937-37-7</t>
  </si>
  <si>
    <t>84-75-3</t>
  </si>
  <si>
    <t>96-45-7</t>
  </si>
  <si>
    <t>25155-23-1</t>
  </si>
  <si>
    <t>573-58-0</t>
  </si>
  <si>
    <t>301-04-2</t>
  </si>
  <si>
    <t>オクタメチルシクロテトラシロキサン（D4）</t>
  </si>
  <si>
    <t>Octamethylcyclotetrasiloxane (D4)</t>
  </si>
  <si>
    <t>八甲基环四硅氧烷（D4）</t>
  </si>
  <si>
    <t>556-67-2</t>
  </si>
  <si>
    <t>デカメチルシクロペンタシロキサン（D5）</t>
  </si>
  <si>
    <t>Decamethylcyclopentasiloxane (D5)</t>
  </si>
  <si>
    <t>十甲基环五硅氧烷（D5）</t>
  </si>
  <si>
    <t>541-02-6</t>
  </si>
  <si>
    <t>2018.06.27</t>
  </si>
  <si>
    <t>ドデカメチルシクロヘキサシロキサン（D6）</t>
  </si>
  <si>
    <t>Dodecamethylcyclohexasiloxane (D6)</t>
  </si>
  <si>
    <t>十二甲基环六硅氧烷（D6）</t>
  </si>
  <si>
    <t>540-97-6</t>
  </si>
  <si>
    <t>鉛</t>
  </si>
  <si>
    <t>Lead</t>
  </si>
  <si>
    <t>铅</t>
  </si>
  <si>
    <t>7439-92-1</t>
  </si>
  <si>
    <t>八ホウ酸二ナトリウム</t>
  </si>
  <si>
    <t>Disodium octaborate</t>
  </si>
  <si>
    <t>八硼酸二钠</t>
  </si>
  <si>
    <t>12008-41-2</t>
  </si>
  <si>
    <t xml:space="preserve">ベンゾ[ghi]ペリレン </t>
  </si>
  <si>
    <t>Benzo[ghi]perylene</t>
  </si>
  <si>
    <t>苯并[ghi]苝</t>
  </si>
  <si>
    <t>191-24-2</t>
  </si>
  <si>
    <t>水素化テルフェニル／水素化ターフェニル</t>
  </si>
  <si>
    <t>Terphenyl hydrogenated</t>
  </si>
  <si>
    <t>氢化三联苯</t>
  </si>
  <si>
    <t>61788-32-7</t>
  </si>
  <si>
    <t>エチレンジアミン</t>
  </si>
  <si>
    <t>Ethylenediamine (EDA)</t>
  </si>
  <si>
    <t>乙二胺</t>
  </si>
  <si>
    <t>107-15-3</t>
  </si>
  <si>
    <t>1,2,4-ベンゼントリカルボン酸 1,2-無水物，トリメリット酸無水物（TMA）</t>
  </si>
  <si>
    <t>Benzene-1,2,4-tricarboxylic acid 1,2 anhydride (trimellitic anhydride) (TMA)</t>
  </si>
  <si>
    <t>1,2,4-苯三甲酸酐，偏苯三甲酸酐（TMA）</t>
  </si>
  <si>
    <t>552-30-7</t>
  </si>
  <si>
    <t>フタル酸ジシクロヘキシル（DCHP）</t>
  </si>
  <si>
    <t>Dicyclohexyl phthalate (DCHP)</t>
  </si>
  <si>
    <t>邻苯二甲酸二环己酯（DCHP）</t>
  </si>
  <si>
    <t>84-61-7</t>
  </si>
  <si>
    <t>2,2-ビス(4'-ヒドロキシフェニル）-4-メチルペンタン</t>
  </si>
  <si>
    <t>2,2-bis(4'-hydroxyphenyl)-4-methylpentane</t>
  </si>
  <si>
    <t>2,2-双(4-羟基苯基)-4-甲基戊烷，4,4'-(1,3-二甲基丁基)二苯酚</t>
  </si>
  <si>
    <t>6807-17-6</t>
  </si>
  <si>
    <t>ベンゾ[k]フルオランテン</t>
  </si>
  <si>
    <t>Benzo[k]fluoranthene</t>
  </si>
  <si>
    <t>苯并[k]荧蒽</t>
  </si>
  <si>
    <t>207-08-9</t>
  </si>
  <si>
    <t>フルオランテン</t>
  </si>
  <si>
    <t>Fluoranthene</t>
  </si>
  <si>
    <t>荧蒽</t>
  </si>
  <si>
    <t>206-44-0</t>
  </si>
  <si>
    <t>フェナントレン</t>
  </si>
  <si>
    <t>Phenanthrene</t>
  </si>
  <si>
    <t>菲</t>
  </si>
  <si>
    <t>85-01-8</t>
  </si>
  <si>
    <t>ピレン</t>
  </si>
  <si>
    <t>Pyrene</t>
  </si>
  <si>
    <t>芘</t>
  </si>
  <si>
    <t>129-00-0</t>
  </si>
  <si>
    <t>1,7,7-トリメチル-3-(フェニルメチレン)ビシクロ[2.2.1]ヘプタン-2-オン, 3-ベンジリデンカンファー</t>
  </si>
  <si>
    <t>1,7,7-trimethyl-3-(phenylmethylene)bicyclo[2.2.1]heptan-2-one, 3-benzylidene camphor</t>
  </si>
  <si>
    <t>1,7,7-三甲基-3-(苯基亚甲基)双环[2.2.1]庚烷-2-酮，3-亚苄基樟脑</t>
  </si>
  <si>
    <t>15087-24-8</t>
  </si>
  <si>
    <t>2-メトキシエチル=アセタート</t>
  </si>
  <si>
    <t>2-methoxyethyl acetate</t>
  </si>
  <si>
    <t>2-甲氧基乙酸乙酯；乙二醇甲醚乙酸酯；甲二醇乙醚乙酸酯</t>
  </si>
  <si>
    <t>110-49-6</t>
  </si>
  <si>
    <t>トリス（4-ノニルフェニル、分岐及び直鎖）ホスファイト(TNPP) (0.1重量%以上の4-ノニルフェノール，分岐及び直鎖(4-NP)を含む)</t>
  </si>
  <si>
    <t>三(壬基苯基，支链和直链)亚磷酸酯（TNPP），含有≥0.1％w/w的4-壬基酚，支链和直链（4-NP）</t>
  </si>
  <si>
    <t>2,3,3,3-テトラフルオロ-2-(ヘプタフルオロプロポキシ)プロピオン酸、その塩及びそのアシルハライド(その個々の異性体及びその組み合わせを包含する)</t>
  </si>
  <si>
    <t>2,3,3,3-tetrafluoro-2-(heptafluoropropoxy)propionic acid, its salts and its acyl halides (covering any of their individual isomers and combinations thereof)</t>
  </si>
  <si>
    <t>2,3,3,3-四氟-2-(七氟丙氧基)丙酸及其盐和酰卤（包括它们各自的异构体及其组合）</t>
  </si>
  <si>
    <t>4-tert-ブチルフェノール（PTBP）</t>
  </si>
  <si>
    <t>4-tert-butylphenol (PTBP)</t>
  </si>
  <si>
    <t>4-叔丁基苯酚</t>
  </si>
  <si>
    <t>98-54-4</t>
  </si>
  <si>
    <t>1-ビニルイミダゾール</t>
  </si>
  <si>
    <t>1-vinylimidazole</t>
  </si>
  <si>
    <t>1-乙烯基咪唑</t>
  </si>
  <si>
    <t>1072-63-5</t>
  </si>
  <si>
    <t>2-methylimidazole</t>
  </si>
  <si>
    <t>2-甲基咪唑</t>
  </si>
  <si>
    <t>693-98-1</t>
  </si>
  <si>
    <t>22673-19-4</t>
  </si>
  <si>
    <t>4-羟基苯甲酸丁酯</t>
  </si>
  <si>
    <t>94-26-8</t>
  </si>
  <si>
    <t>C16-18-脂肪酸鉛鹽</t>
  </si>
  <si>
    <t>ヒ酸鉛(PbHAsO4)</t>
  </si>
  <si>
    <t>フタル酸ブチルベンジル(BBP)</t>
  </si>
  <si>
    <t>日本語</t>
  </si>
  <si>
    <t>フタル酸ビス(2-エチルヘキシル)(DEHP)</t>
  </si>
  <si>
    <t>5-t-ブチル-2,4,6-トリニトロ-m-キシレン(ムスクキシレン)</t>
  </si>
  <si>
    <t>ビス(トリブチルスズ)=オキシド;TBTO</t>
  </si>
  <si>
    <t>三酸化二ヒ素</t>
  </si>
  <si>
    <t>ヒ酸トリエチル</t>
  </si>
  <si>
    <t>五酸化二ヒ素</t>
  </si>
  <si>
    <t>フタル酸ジブチル(DBP)</t>
  </si>
  <si>
    <t>4,4'-ジアミノジフェニルメタン</t>
  </si>
  <si>
    <t>塩素化パラフィン(炭素数10-13、塩素50wt%以上)</t>
  </si>
  <si>
    <t>アントラセン</t>
  </si>
  <si>
    <t>ヘキサブロモシクロドデカン及び全主要ジアステレオマー</t>
  </si>
  <si>
    <t>クロム酸鉛、ピグメント黄色34</t>
  </si>
  <si>
    <t>クロム酸モリブデン酸硫化鉛赤104</t>
  </si>
  <si>
    <t>アントラセンオイル</t>
  </si>
  <si>
    <t>2,4-ジニトロトルエン</t>
  </si>
  <si>
    <t>アントラセンオイル、アントラセンペースト、アントラセン留分</t>
  </si>
  <si>
    <t>アントラセンオイル、アントラセン低沸点</t>
  </si>
  <si>
    <t>リン酸トリス(2-クロロエチル)</t>
  </si>
  <si>
    <t>フタル酸ジイソブチル(DIBP)</t>
  </si>
  <si>
    <t>クロム酸鉛、クロム(VI)酸鉛</t>
  </si>
  <si>
    <t>アントラセンオイル、アントラセンペースト</t>
  </si>
  <si>
    <t>コールタールピッチ</t>
  </si>
  <si>
    <t>アントラセンオイル、アントラセンペースト、軽留分</t>
  </si>
  <si>
    <t>アクリルアミド</t>
  </si>
  <si>
    <t>トリクロロエチレン</t>
  </si>
  <si>
    <t>二クロム酸カリウム</t>
  </si>
  <si>
    <t>七酸化四ホウ酸二ナトリウム水和物</t>
  </si>
  <si>
    <t>二クロム酸アンモニウム</t>
  </si>
  <si>
    <t>ホウ酸</t>
  </si>
  <si>
    <t>クロム酸ナトリウム</t>
  </si>
  <si>
    <t>四ホウ酸二ナトリウム無水物</t>
  </si>
  <si>
    <t>クロム酸カリウム</t>
  </si>
  <si>
    <t>酢酸コバルト(II)</t>
  </si>
  <si>
    <t>硫化コバルト(II)</t>
  </si>
  <si>
    <t>2-エトキシエタノール</t>
  </si>
  <si>
    <t>2-メトキシエタノール</t>
  </si>
  <si>
    <t>三酸化クロム</t>
  </si>
  <si>
    <t>三酸化クロム及びそのオリゴマーから生成される酸:
 -1.クロム酸
 -2.ジクロム酸
 -3.クロム酸及びジクロム酸のオリゴマー</t>
  </si>
  <si>
    <t>炭酸コバルト(II)</t>
  </si>
  <si>
    <t>硝酸コバルト(II)</t>
  </si>
  <si>
    <t>フタル酸ジヘプチル(DIHP)
1,2-ベンゼンジカルボン酸(炭素数7の側鎖炭化水素を主成分とする炭素数6～8のフタル酸エステル類)</t>
  </si>
  <si>
    <t>クロム酸ストロンチウム</t>
  </si>
  <si>
    <t>フタル酸ヘプチルノニルウンデシル(DHNUP) 
1,2-ベンゼンジカルボン酸(炭素数7～11の分岐および直鎖アルキルエステル類)</t>
  </si>
  <si>
    <t>N-メチル-2-ピロリドン</t>
  </si>
  <si>
    <t>1,2,3-トリクロロプロパン(TCP)</t>
  </si>
  <si>
    <t>酢酸2-エトキシエチル</t>
  </si>
  <si>
    <t>ヒドラジン無水物、ヒドラジン 一水和物</t>
  </si>
  <si>
    <t>塩化コバルト</t>
  </si>
  <si>
    <t>4-(1,1,3,3－テトラメチルブチル)フェノール、(4-tert-オクチルフェノール)</t>
  </si>
  <si>
    <t>N,N-ジメチルアセトアミド(DMAC)</t>
  </si>
  <si>
    <t>フェノールフタレイン</t>
  </si>
  <si>
    <t>アジ化鉛、ジアジド鉛(II)</t>
  </si>
  <si>
    <t>ビスピクリン酸鉛</t>
  </si>
  <si>
    <t>ヒ酸カルシウム</t>
  </si>
  <si>
    <t>1,2-ジクロロエタン</t>
  </si>
  <si>
    <t>トリス(クロメート)ニクロム</t>
  </si>
  <si>
    <t>2-メトキシアニリン;o-アニシジン</t>
  </si>
  <si>
    <t>クロム酸八水酸化五亜鉛</t>
  </si>
  <si>
    <t>ヒ酸</t>
  </si>
  <si>
    <t>ヒドロキシオクタオキソ二亜鉛酸二クロム酸カリウム</t>
  </si>
  <si>
    <t>ホルムアルデヒド、アニリンとのオリゴマー反応生成物</t>
  </si>
  <si>
    <t>スチフェニン酸鉛</t>
  </si>
  <si>
    <t>ヒ酸鉛</t>
  </si>
  <si>
    <t>ジルコニアアルミノシリケート耐火セラミック繊維</t>
  </si>
  <si>
    <t>アルミノシリケート耐火セラミック繊維</t>
  </si>
  <si>
    <t>フタル酸 ビス(2-メトキシエチル)</t>
  </si>
  <si>
    <t>ビス(2-メトキシエチル)エーテル(ジエチレングリコールジメチルエーテル)</t>
  </si>
  <si>
    <t>2,2'-ジクロロ-4,4'-メチレンビスアニリン</t>
  </si>
  <si>
    <t>[4-[4,4'-ビス（ジメチルアミノ）ベンズヒドリリデン]シクロヘキサ-2,5-ジエン-1-イリデン]ジメチルアンモニウムクロリド（C.I. ベーシックバイオレット3）</t>
  </si>
  <si>
    <t>β-TGIC、 1,3,5-Tris-[（2S＆2R）-2,3-エポキシプロピル]-1,3,5-トリアジン-2,4,6-（1H,3H,5H）-トリオン</t>
  </si>
  <si>
    <t>トリエチレングリコールジメチルエーテル （TEGDME;triglyme）</t>
  </si>
  <si>
    <t>4,4'-ビス（ジメチルアミノ）-4''-（メチルアミノ）トリチルアルコール</t>
  </si>
  <si>
    <t>メタンスルホン酸鉛(II)</t>
  </si>
  <si>
    <t>エチレングリコールジメチルエーテル （EGDME）</t>
  </si>
  <si>
    <t>三酸化二ホウ素（酸化ホウ素）</t>
  </si>
  <si>
    <t>α,α-ビス[4-（ジメチルアミノ）フェニル]-4-（フェニルアミノ）ナフタレン-1-メタノール（C.I.ソルベントブルー4）</t>
  </si>
  <si>
    <t>TGIC、1,3,5-トリス（2,3-エポキシプロピル）-1,3,5-トリアジン-2,4,6 （1H,3H,5H）-トリオン（トリグリシジルイソシアヌレート）</t>
  </si>
  <si>
    <t>4,4'-ビス（ジメチルアミノ）ベンゾフェノン（ミヒラーケトン）</t>
  </si>
  <si>
    <t>N,N,N',N'-テトラメチル-4,4'-メチレンジアニリン（ミヒラー塩基）</t>
  </si>
  <si>
    <t>[4-[[4-アニリノ-1-ナフチル][4-（ジメチルアミノ）フェニル]メチレン]シクロヘキサ-2,5-ジエン-1-イリデン]ジメチルアンモニウムクロリド（C.I.ベーシックブルー26）</t>
  </si>
  <si>
    <t>ホルムアミド</t>
  </si>
  <si>
    <t>ピグメントイエロー41</t>
  </si>
  <si>
    <t>2-メトキシ-5-メチルアニリン</t>
  </si>
  <si>
    <t>ヘンイコサフルオロウンデカン酸</t>
  </si>
  <si>
    <t>メチルヘキサヒドロフタル酸無水物、全ての異性体</t>
  </si>
  <si>
    <t>シクロヘキサン－1, 2－ジカルボン酸無水物</t>
  </si>
  <si>
    <t>ジブチルジクロロスズ</t>
  </si>
  <si>
    <t>ホウフッ化鉛</t>
  </si>
  <si>
    <t>硝酸鉛</t>
  </si>
  <si>
    <t>ケイ酸鉛</t>
  </si>
  <si>
    <t>4-アミノアゾベンゼン</t>
  </si>
  <si>
    <t>チタン酸ジルコン酸鉛</t>
  </si>
  <si>
    <t>酸化鉛</t>
  </si>
  <si>
    <t>o-トルイジン</t>
  </si>
  <si>
    <t>3-エチル-2-イソペンチル-2-メチル-1,3-オキサゾリジン</t>
  </si>
  <si>
    <t>ケイ酸バリウム、鉛ドープ</t>
  </si>
  <si>
    <t>塩基性炭酸鉛</t>
  </si>
  <si>
    <t>フラン</t>
  </si>
  <si>
    <t>N, N－ジメチルフォルムアミド;DMF</t>
  </si>
  <si>
    <t>4‐（1,1,3,3‐テトラメチルブチル）フェノール、エトキシレート</t>
  </si>
  <si>
    <t>ノニルフェノール[炭素数9の直鎖および分岐のアルキル の全ての異性体の単独物、および、混合物（UVCB）]</t>
  </si>
  <si>
    <t>4,4'-メチレンビス-o-トルイジン</t>
  </si>
  <si>
    <t>硫酸ジエチル</t>
  </si>
  <si>
    <t>硫酸ジメチル</t>
  </si>
  <si>
    <t>塩基性硫酸鉛</t>
  </si>
  <si>
    <t>チタン酸鉛</t>
  </si>
  <si>
    <t>塩基性酢酸鉛</t>
  </si>
  <si>
    <t>二塩基性フタル酸鉛</t>
  </si>
  <si>
    <t>ビス（ペンタブロモフェニル）エーテル（DecaBDE）</t>
  </si>
  <si>
    <t>N-メチルアセトアミド</t>
  </si>
  <si>
    <t>ジノセブ</t>
  </si>
  <si>
    <t>エチレングリコールジエチルエーテル</t>
  </si>
  <si>
    <t>三塩基性硫酸鉛</t>
  </si>
  <si>
    <t>フタル酸n-ペンチル-イソペンチル</t>
  </si>
  <si>
    <t>ジオキソ二ステアリン酸三鉛</t>
  </si>
  <si>
    <t>四エチル鉛</t>
  </si>
  <si>
    <t>四塩基性硫酸鉛</t>
  </si>
  <si>
    <t>ペンタコサフルオロテトラデカン酸</t>
  </si>
  <si>
    <t>トリコサフルオロドデカン酸</t>
  </si>
  <si>
    <t>ヘプタコサフルオロテトラデカン酸</t>
  </si>
  <si>
    <t>1-ブロモプロパン</t>
  </si>
  <si>
    <t>メトキシ酢酸</t>
  </si>
  <si>
    <t>4-メチル-m-フェニレンジアミン</t>
  </si>
  <si>
    <t>プロピレンオキシド</t>
  </si>
  <si>
    <t>二塩基性亜リン酸鉛</t>
  </si>
  <si>
    <t>o-アミノアゾトルエン</t>
  </si>
  <si>
    <t>フタル酸ジ-ペンチル、分岐および直鎖</t>
  </si>
  <si>
    <t>4,4'-オキシジアニリンおよびその塩</t>
  </si>
  <si>
    <t>四酸化鉛（オレンジ鉛）</t>
  </si>
  <si>
    <t>ビフェニル-4-イルアミン</t>
  </si>
  <si>
    <t>フタル酸ジ-イソペンチル(DIPP)</t>
  </si>
  <si>
    <t>脂肪酸鉛、C16-18</t>
  </si>
  <si>
    <t>アゾジカルボンアミド</t>
  </si>
  <si>
    <t>塩基性亜硫酸鉛</t>
  </si>
  <si>
    <t>シアナミド鉛</t>
  </si>
  <si>
    <t>カドミウム</t>
  </si>
  <si>
    <t>ペンタデカフルオロオクタン酸アンモニウム(APFO)</t>
  </si>
  <si>
    <t>ペンタデカフルオロオクタン酸(PFOA)</t>
  </si>
  <si>
    <t>フタル酸ジペンチル(DPP)</t>
  </si>
  <si>
    <t>4-ノニルフェノールエトキシレート、側鎖および直鎖［炭素数9の直鎖および／または側鎖のアルキルがフェノール基の4の位置で共有結合している物質、UVCB物質および組成などが明確な物質、重合体および同族体、そしてそれらの個々の異性体および／またはその化合物の何れも含めエトキシ化されたものを含む］</t>
  </si>
  <si>
    <t>酸化カドミウム</t>
  </si>
  <si>
    <t>硫化カドミウム</t>
  </si>
  <si>
    <t>ダイレクトブラック38</t>
  </si>
  <si>
    <t>フタル酸ジヘキシル</t>
  </si>
  <si>
    <t>2-イミダゾリジンチオン</t>
  </si>
  <si>
    <t>リン酸トリキシリル</t>
  </si>
  <si>
    <t>ダイレクトレッド28</t>
  </si>
  <si>
    <t>酢酸鉛(II)</t>
  </si>
  <si>
    <t>塩化カドミウム</t>
  </si>
  <si>
    <t>ペルオキソホウ酸ナトリウム（無水和物）,
過ホウ酸ナトリウム（無水和物）</t>
  </si>
  <si>
    <t xml:space="preserve">過ホウ酸ナトリウム , 過ホウ酸、ナトリウム塩 </t>
  </si>
  <si>
    <t>フッ化カドミウム</t>
  </si>
  <si>
    <t>硫酸カドミウム</t>
  </si>
  <si>
    <t xml:space="preserve">2-ベンゾトリアゾール-2-イル-4,6-ジ-tert-ブチルフェノール（UV-320） </t>
  </si>
  <si>
    <t>2-(2H-ベンゾトリアゾール-2-イル)-4,6-ジ-tert-ペンチルフェノール（UV-328）</t>
  </si>
  <si>
    <t xml:space="preserve">10-エチル-4,4-ジオクチル-7-オキソ-8-オキサ-3,5-ジチア-4-スタンナテトラデカン酸2-エチルヘキシル </t>
  </si>
  <si>
    <t xml:space="preserve">10-エチル-4,4-ジオクチル-7-オキソ-8-オキサ-3,5-ジチア-4-スタンナテトラデカン酸2-エチルヘキシルと10-エチル-4-[[2-[(2-(エチルヘキシル)オキシ]-2-オキソエチル]チオ]-4-オクチル-7-オキソ-8-オキサ-3,5-ジチア-4-スタンナテトラデカン酸2-エチルヘキシルの反応生成物（DOTEとMOTEの反応生成物）  </t>
  </si>
  <si>
    <t>5-sec-ブチル-2-（2,4-ジメチルシクロヘキサ-3-エン-1-イル）-5-メチル-1,3-ジオキサン[1]、5-sec-ブチル-2-（4,6-ジメチルシクロヘキサ-3-エン-1-イル）-5-メチル-1,3-ジオキサン[2]（[1]と[2]の個々の異性体、またはその組合せも含む）</t>
  </si>
  <si>
    <t>ニトロベンゼン</t>
  </si>
  <si>
    <t>2,4-ジ-tert-ブチル-6-(5-クロロ-2H-ベンゾトリアゾール-2-イル)フェノール (UV-327)</t>
  </si>
  <si>
    <t>2-(2H-ベンゾトリアゾール-2-イル)-6-sec-ブチル-4-tert-ブチルフェノール (UV-350)</t>
  </si>
  <si>
    <t>1,3-プロパンスルトン</t>
  </si>
  <si>
    <t>ヘプタデカフルオロノナン酸 およびそのナトリウム塩とアンモニウム塩</t>
  </si>
  <si>
    <t xml:space="preserve">ベンゾ[def]クリセン,
（ベンゾ[a]ピレン）  　  </t>
  </si>
  <si>
    <t>4,4'-イソプロピリデンジフェノール（ビスフェノールA）</t>
  </si>
  <si>
    <t>ノナデカフルオロデカン酸、ノナデカフルオロデカン酸アンモニウム、ノナデカフルオロデカン酸ナトリウム</t>
  </si>
  <si>
    <t>4-ヘプチルフェノール、分岐および直鎖</t>
  </si>
  <si>
    <t>p-（1,1-ジメチルプロピル）フェノール</t>
  </si>
  <si>
    <t>パーフルオロヘキサン-1-スルホン酸およびその塩（PFHxS）</t>
  </si>
  <si>
    <t>1,3,4-チアジアゾリジン-2,5-ジチオン、ホルムアルデヒド、4-ヘプチルフェノール、分岐および直鎖（RP-HP）［0.1wt%以上の4-ヘプチルフェノール、分岐および直鎖］の反応性生物</t>
  </si>
  <si>
    <t>1,6,7,8,9,14,15,16,17,17,18,18-ドデカクロロペンタシクロ[12.2.1.16,9.02,13.05,10]オクタデカ-7,15-ジエン(デクロランプラス)のanti異性体とsyn異性体やそれらの混合物</t>
  </si>
  <si>
    <t>クリセン</t>
  </si>
  <si>
    <t>炭酸カドミウム</t>
  </si>
  <si>
    <t>水酸化カドミウム</t>
  </si>
  <si>
    <t>硝酸カドミウム</t>
  </si>
  <si>
    <t>ベンゾ[a]アントラセン</t>
  </si>
  <si>
    <t>フタル酸ジイソヘキシル</t>
  </si>
  <si>
    <t>2-ベンジル-2-ジメチルアミノ-4'-モルホリノブチロフェノン</t>
  </si>
  <si>
    <t>2-メチル-1-(4-メチルチオフェニル)-2-モルホリノプロパン-1-オン</t>
  </si>
  <si>
    <t>パーフルオロブタンスルホン酸（PFBS)およびその塩</t>
  </si>
  <si>
    <t>2-メチルイミダゾール，
2-メチル-1H-イミダゾール</t>
  </si>
  <si>
    <t>ジブチル錫ビス（アセチルアセトネ-ト），
ジブチルビス(2,4-ペンタンジオナト)スズ，
スズ,ジブチルビス(2,4-ペンタンジオナト-O,O')-,(OC-6-11)</t>
  </si>
  <si>
    <t>ブチルパラベン，
4-ヒドロキシ安息香酸ブチル，
ブチル＝4-ヒドロキシベンゾエート</t>
  </si>
  <si>
    <t>Hexabromocyclododecane (HBCDD) and all major diastereoisomers identified</t>
  </si>
  <si>
    <t>Diisobutyl phthalate (DIBP)</t>
  </si>
  <si>
    <t>[4-[[4-anilino-1-naphthyl][4-(dimethylamino)phenyl]methylene]cyclohexa-2,5-dien-1-ylidene] dimethylammonium chloride (C.I. Basic Blue 26)</t>
  </si>
  <si>
    <t>Hexahydromethylphathalic anhydride
Hexahydro-4-methylphathalic anhydride
Hexahydro-1-methylphathalic anhydride
Hexahydro-3-methylphathalic anhydride</t>
  </si>
  <si>
    <t>4-Nonylphenol, branched and linear - substances with a linear and/or branched alkyl chain with a carbon number of 9 covalently bound in position 4 to phenol, covering also UVCB- and well-defined substances which include any of the individual isomers or a combination thereof</t>
  </si>
  <si>
    <t>4-Nonylphenol, branched and linear, ethoxylated [substances with a linear and/or branched alkyl chain with a carbon number of 9 covalently bound in position 4 to phenol, ethoxylated covering UVCB- and well-defined substances, polymers and homologues, which include any of the individual isomers and/or combinations thereof]</t>
  </si>
  <si>
    <t>Cadmium sulphide</t>
  </si>
  <si>
    <t>Disodium 4-amino-3-[[4'-[(2,4-diaminophenyl)azo][1,1'-biphenyl]-4-yl]azo]-5-hydroxy-6-(phenylazo)naphthalene-2,7-disulphonate (C.I. Direct Black 38)</t>
  </si>
  <si>
    <t>Dihexyl phthalate</t>
  </si>
  <si>
    <t>Imidazolidine-2-thione; 2-imidazoline-2-thiol</t>
  </si>
  <si>
    <t>Trixylyl phosphate</t>
  </si>
  <si>
    <t>Disodium 3,3'-[[1,1'-biphenyl]-4,4'-diylbis(azo)]bis(4-aminonaphthalene-1-sulphonate) (C.I. Direct Red 28)</t>
  </si>
  <si>
    <t>Lead di(acetate)</t>
  </si>
  <si>
    <t>Cadmium chloride</t>
  </si>
  <si>
    <t>1,2-Benzenedicarboxylic acid, dihexyl ester, branched and linear</t>
  </si>
  <si>
    <t>Sodium peroxometaborate</t>
  </si>
  <si>
    <t>Sodium perborate; perboric acid, sodium salt</t>
  </si>
  <si>
    <t>Cadmium fluoride</t>
  </si>
  <si>
    <t xml:space="preserve">Cadmium sulphate </t>
  </si>
  <si>
    <t xml:space="preserve">2-benzotriazol-2-yl-4,6-di-tert-butylphenol (UV-320) </t>
  </si>
  <si>
    <t xml:space="preserve"> 2-(2H-benzotriazol-2-yl)-4,6-ditertpentylphenol (UV-328) </t>
  </si>
  <si>
    <t>2-ethylhexyl 10-ethyl-4,4-dioctyl-7-oxo-8-oxa-3,5-dithia-4-stannatetradecanoate (DOTE)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</si>
  <si>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</si>
  <si>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 xml:space="preserve">1,2-benzenedicarboxylic acid, di-C6-10-alkyl esters; 1,2-benzenedicarboxylic acid, mixed decyl and hexyl and octyl diesters with ≥ 0.3% of dihexyl phthalate (EC No. 201-559-5) </t>
  </si>
  <si>
    <t xml:space="preserve">5-sec-butyl-2-(2,4-dimethylcyclohex-3-en-1-yl)-5-methyl-1,3-dioxane [1], 5-sec-butyl-2-(4,6-dimethylcyclohex-3-en-1-yl)-5-methyl-1,3-dioxane [2] [covering any of the individual stereoisomers of [1] and [2] or any combination thereof] </t>
  </si>
  <si>
    <t xml:space="preserve">Nitrobenzene </t>
  </si>
  <si>
    <t>2,4-di-tert-butyl-6-(5-chlorobenzotriazol-2-yl)phenol (UV-327)</t>
  </si>
  <si>
    <t xml:space="preserve">2-(2H-benzotriazol-2-yl)-4-(tert-butyl)-6-(sec-butyl)phenol (UV-350) </t>
  </si>
  <si>
    <t xml:space="preserve">1,3-propanesultone </t>
  </si>
  <si>
    <t>Perfluorononan-1-oic-acid and its sodium and ammonium salts</t>
  </si>
  <si>
    <t>Benzo[def]chrysene,
 (Benzo[a]pyrene)</t>
  </si>
  <si>
    <t>4,4'-isopropylidenediphenol</t>
  </si>
  <si>
    <t>Nonadecafluorodecanoic acid (PFDA) and its sodium and ammonium salts</t>
  </si>
  <si>
    <t>4-Heptylphenol, branched and linear [substances with a linear and/or branched alkyl chain with a carbon number of 7 covalently bound predominantly in position 4 to phenol, covering also UVCB- and well-defined substances which include any of the individual isomers or a combination thereof]</t>
  </si>
  <si>
    <t>p-(1,1-dimethylpropyl)phenol</t>
  </si>
  <si>
    <t xml:space="preserve">Perfluorohexane-1-sulfonic acid and its salts (PFHxS) </t>
  </si>
  <si>
    <t>Reaction products of 1,3,4-thiadiazolidine-2,5-dithione, formaldehyde and 4-heptylphenol, branched and linear (RP-HP) [with ≥0.1% w/w 4-heptylphenol, branched and linear</t>
  </si>
  <si>
    <t>1,6,7,8,9,14,15,16,17,17,18,18- Dodecachloropentacyclo[12.2.1.16,9.02,13.05,10]octadeca-7,15-diene (“Dechlorane Plus”TM) [covering any of its individual anti- and syn-isomers or any combination thereof]</t>
  </si>
  <si>
    <t>Chrysene</t>
  </si>
  <si>
    <t>Cadmium carbonate</t>
  </si>
  <si>
    <t>Cadmium hydroxide</t>
  </si>
  <si>
    <t>Cadmium nitrate</t>
  </si>
  <si>
    <t>Benz[a]anthracene</t>
  </si>
  <si>
    <t>Tris(4-nonylphenyl, branched and linear) phosphite (TNPP) with ≥ 0.1% w/w of 4-nonylphenol, branched and linear (4-NP)</t>
  </si>
  <si>
    <t>Diisohexyl phthalate</t>
  </si>
  <si>
    <t>2-benzyl-2-dimethylamino-4'-morpholinobutyrophenone</t>
  </si>
  <si>
    <t>2-methyl-1-(4-methylthiophenyl)-2-morpholinopropan-1-one</t>
  </si>
  <si>
    <t xml:space="preserve">Perfluorobutane sulfonic acid (PFBS) and its salts </t>
  </si>
  <si>
    <t>Dibutylbis(pentane-2,4-dionato-O,O')tin, 
Tin,dibutylbis(2,4-pentanedionato-O,O')-,(OC-6-11)</t>
  </si>
  <si>
    <t>Butyl 4-hydroxybenzoate, 
Butylparaben, 
n-Butyl 4-hydroxybenzoate</t>
  </si>
  <si>
    <t>中国語</t>
  </si>
  <si>
    <t>砷酸鉛(II)(PbHAsO4)</t>
  </si>
  <si>
    <t>鄰苯二甲酸甲苯基丁酯(BBP)</t>
  </si>
  <si>
    <t>鄰苯二甲酸雙(DEHP)</t>
  </si>
  <si>
    <t>二甲苯麝香</t>
  </si>
  <si>
    <t>全氯乙醚(三丁基錫)=氧化物;TBTO</t>
  </si>
  <si>
    <t>三氧化二砷</t>
  </si>
  <si>
    <t>二水合重鉻酸鈉</t>
  </si>
  <si>
    <t>三乙基砷酸鹽</t>
  </si>
  <si>
    <t>五氧化二砷</t>
  </si>
  <si>
    <t>鄰苯二甲酸二丁基酯(DBP)</t>
  </si>
  <si>
    <t>4,4'-二胺基二苯甲烷</t>
  </si>
  <si>
    <t>氯化石蠟(碳數10-13,氯50wt%以上)</t>
  </si>
  <si>
    <t>蒽</t>
  </si>
  <si>
    <t>六溴環十二烷</t>
  </si>
  <si>
    <t>鉛鉻黃(C.I.顏料黃34)</t>
  </si>
  <si>
    <t>鉬鉻紅(C.I.顏料紅104)</t>
  </si>
  <si>
    <t>蒽油</t>
  </si>
  <si>
    <t>2,4-二硝基甲苯</t>
  </si>
  <si>
    <t>蒽油,蒽糊,蒽錮分</t>
  </si>
  <si>
    <t>蒽油,低含蒽量</t>
  </si>
  <si>
    <t>三(2-氯乙基)磷酸酯</t>
  </si>
  <si>
    <t>鄰苯二甲酸二異丁酯(DIBP)</t>
  </si>
  <si>
    <t>鉻(VI)酸鉛</t>
  </si>
  <si>
    <t>蒽油, 蒽糊</t>
  </si>
  <si>
    <t>煤瀝青,高溫</t>
  </si>
  <si>
    <t>蒽油,蒽糊,輕油</t>
  </si>
  <si>
    <t>丙烯酰胺</t>
  </si>
  <si>
    <t>三氯乙烯</t>
  </si>
  <si>
    <t>重鉻酸鉀</t>
  </si>
  <si>
    <t>水合硼酸鈉</t>
  </si>
  <si>
    <t>重鉻酸銨</t>
  </si>
  <si>
    <t>硼酸</t>
  </si>
  <si>
    <t>鉻酸鈉</t>
  </si>
  <si>
    <t>四硼酸鈉,無水</t>
  </si>
  <si>
    <t>鉻酸鉀</t>
  </si>
  <si>
    <t>醋酸鈷</t>
  </si>
  <si>
    <t>硫酸鈷</t>
  </si>
  <si>
    <t>乙二醇單乙醚</t>
  </si>
  <si>
    <t>乙二醇單甲醚</t>
  </si>
  <si>
    <t>三氧化鉻</t>
  </si>
  <si>
    <t>鉻酸及其低聚物產生的酸類:
 -1.鉻酸
 -2.重鉻酸
 -3.鉻酸及重鉻酸的低聚物</t>
  </si>
  <si>
    <t>碳酸鈷</t>
  </si>
  <si>
    <t>硝酸鈷</t>
  </si>
  <si>
    <t>鄰苯二甲酸二C6-8支鏈烷基酯(富C7)(DIHP)</t>
  </si>
  <si>
    <t>鉻酸鍶</t>
  </si>
  <si>
    <t xml:space="preserve"> 1,2-苯二酸-二(C7-11支鏈與直鏈)烷基(醇)酯(DHNUP)</t>
  </si>
  <si>
    <t>1-甲基-2-吡咯烷酮</t>
  </si>
  <si>
    <t>1,2,3-三氯丙烷</t>
  </si>
  <si>
    <t>乙二醇乙醚醋酸</t>
  </si>
  <si>
    <t>肼(無水),水合肼</t>
  </si>
  <si>
    <t>氯化鈷</t>
  </si>
  <si>
    <t>對叔辛基苯酚,對特辛基苯酚</t>
  </si>
  <si>
    <t>N,N-二甲基乙酰胺</t>
  </si>
  <si>
    <t>酚酞</t>
  </si>
  <si>
    <t>疊氮化鉛</t>
  </si>
  <si>
    <t>二苦味酸鉛</t>
  </si>
  <si>
    <t>砷酸鈣</t>
  </si>
  <si>
    <t>1,2-二氯乙烷</t>
  </si>
  <si>
    <t>鉻酸鉻</t>
  </si>
  <si>
    <t>鄰甲氧基苯胺</t>
  </si>
  <si>
    <t>氫氧化鉻酸鋅</t>
  </si>
  <si>
    <t>砷酸</t>
  </si>
  <si>
    <t>氫氧化鉻酸鋅鉀</t>
  </si>
  <si>
    <t>甲醛與苯胺的低聚物</t>
  </si>
  <si>
    <t>收斂酸鉛</t>
  </si>
  <si>
    <t>砷酸氫鉛</t>
  </si>
  <si>
    <t>氧化鋯矽酸鋁,耐火陶瓷纖維</t>
  </si>
  <si>
    <t>矽酸鋁,耐火陶瓷纖維</t>
  </si>
  <si>
    <t>鄰苯二甲酸雙(2-甲氧基乙酯)</t>
  </si>
  <si>
    <t>二乙二醇二甲醚,雙(2-甲氧基乙基)醚</t>
  </si>
  <si>
    <t>2,2'-二氯-4,4'-二氨基二苯基甲烷</t>
  </si>
  <si>
    <t>結晶紫</t>
  </si>
  <si>
    <t>替羅昔隆</t>
  </si>
  <si>
    <t>1,2雙(2-甲氧乙氧基)乙烷三乙二醇二甲醚</t>
  </si>
  <si>
    <t>溶劑藍4</t>
  </si>
  <si>
    <t>甲基磺酸鉛</t>
  </si>
  <si>
    <t>1,2-二甲氧基乙烷</t>
  </si>
  <si>
    <t>三氧化二硼</t>
  </si>
  <si>
    <t>α,α-二[(二甲氨基)苯基]-4-甲氨基苯甲醇</t>
  </si>
  <si>
    <t>异氰尿酸三缩水甘油酯</t>
  </si>
  <si>
    <t>4,4'-四甲基二氨二苯酮</t>
  </si>
  <si>
    <t>4,4'-亞甲基雙(N,N-二甲基苯胺)</t>
  </si>
  <si>
    <t>碱性藍26</t>
  </si>
  <si>
    <t>甲酰胺</t>
  </si>
  <si>
    <t>C.I.顔料黃41</t>
  </si>
  <si>
    <t>2-甲氧基-5-甲基苯胺</t>
  </si>
  <si>
    <t>全氟十一烷酸</t>
  </si>
  <si>
    <t>甲基六氫化鄰苯二甲酸酐、全部的异構體</t>
  </si>
  <si>
    <t>環己烷-1,2-二羧酸酐</t>
  </si>
  <si>
    <t>二丁基二氯化錫</t>
  </si>
  <si>
    <t>氟硼酸鉛</t>
  </si>
  <si>
    <t>磷酸鉛</t>
  </si>
  <si>
    <t>4-氨基偶氮苯</t>
  </si>
  <si>
    <t>鈦酸鉛鋯</t>
  </si>
  <si>
    <t>氧化鉛</t>
  </si>
  <si>
    <t>邻甲苯胺</t>
  </si>
  <si>
    <t>3-乙基-2-甲基-2-(3-甲基丁基)噁唑烷</t>
  </si>
  <si>
    <t>摻雜鉛的硅酸鋇</t>
  </si>
  <si>
    <t>碱式碳酸鉛</t>
  </si>
  <si>
    <t>呋喃</t>
  </si>
  <si>
    <t>N,N-二甲基甲酰胺</t>
  </si>
  <si>
    <t>辛基酚聚醚-9</t>
  </si>
  <si>
    <t>壬基酚</t>
  </si>
  <si>
    <t>3,3'-二甲基-4,4'-二氨基二苯甲烷</t>
  </si>
  <si>
    <t>硫酸二乙酯</t>
  </si>
  <si>
    <t>硫酸二甲酯</t>
  </si>
  <si>
    <t>碱式硫酸鉛</t>
  </si>
  <si>
    <t>鈦酸鉛</t>
  </si>
  <si>
    <t>乙酸鉛</t>
  </si>
  <si>
    <t>[1,2-苯二羧酸根合(2-)]二氧化三鉛</t>
  </si>
  <si>
    <t>十溴二苯醚</t>
  </si>
  <si>
    <t>N-甲基乙酰胺</t>
  </si>
  <si>
    <t>地樂酚</t>
  </si>
  <si>
    <t>乙二醇二乙醚</t>
  </si>
  <si>
    <t>三鹽基硫酸鉛</t>
  </si>
  <si>
    <t>鄰苯二甲酸正戊基异戊基酯</t>
  </si>
  <si>
    <t>雙(十八酸基)二氧代三鉛</t>
  </si>
  <si>
    <t>四乙基鉛</t>
  </si>
  <si>
    <t>氧化鉛與硫酸鉛的復合物</t>
  </si>
  <si>
    <t>全氟十三酸</t>
  </si>
  <si>
    <t>全氟十二烷酸</t>
  </si>
  <si>
    <t>全氟代十四酸</t>
  </si>
  <si>
    <t>1-溴丙烷</t>
  </si>
  <si>
    <t xml:space="preserve">甲氧基乙酸 </t>
  </si>
  <si>
    <t>4-甲基間苯二胺</t>
  </si>
  <si>
    <t>氧化丙烯</t>
  </si>
  <si>
    <t>磷酸氧化鉛</t>
  </si>
  <si>
    <t>鄰氨基偶氮甲苯</t>
  </si>
  <si>
    <t>支鏈和直鏈1,2-苯二羧二戊酯</t>
  </si>
  <si>
    <t>4,4'-氧二苯胺</t>
  </si>
  <si>
    <t>四氧化三鉛</t>
  </si>
  <si>
    <t>聯苯-4-胺</t>
  </si>
  <si>
    <t>鄰苯二甲酸二异戊酯(DIPP)</t>
  </si>
  <si>
    <t>偶氮二甲酰胺</t>
  </si>
  <si>
    <t>亞硫酸鉛(II)</t>
  </si>
  <si>
    <t>氨基氰鉛(2+)鹽(1:1)</t>
  </si>
  <si>
    <t>鎘</t>
  </si>
  <si>
    <t>全氟辛酸銨(APFO)</t>
  </si>
  <si>
    <t>全氟辛酸(PFOA)</t>
  </si>
  <si>
    <t>鄰苯二甲酸二戊酯(DPP)</t>
  </si>
  <si>
    <t>4-壬基苯酚乙氧基比率</t>
  </si>
  <si>
    <t>氧化鎘</t>
  </si>
  <si>
    <t>硫化鎘</t>
  </si>
  <si>
    <t>直接黑38</t>
  </si>
  <si>
    <t>鄰苯二甲酸二已酯</t>
  </si>
  <si>
    <t>2-硫醇基咪唑啉</t>
  </si>
  <si>
    <t>磷酸三(二甲苯)酯</t>
  </si>
  <si>
    <t>直接紅28</t>
  </si>
  <si>
    <t>醋酸鉛</t>
  </si>
  <si>
    <t>氯化鎘</t>
  </si>
  <si>
    <t>鄰苯二甲酸二己酯</t>
  </si>
  <si>
    <t>過硼酸鈉(無水物)</t>
  </si>
  <si>
    <t>過硼酸鈉</t>
  </si>
  <si>
    <t>氟化鎘</t>
  </si>
  <si>
    <t>硫酸鎘</t>
  </si>
  <si>
    <t>2-(2'-羟基-3',5'-二叔丁基苯基)-苯並三唑（UV-320）</t>
  </si>
  <si>
    <t>2-(2'-羟基-3',5'-二特戊基苯基)苯並三唑(UV-328)</t>
  </si>
  <si>
    <t>二正辛基-雙(巯乙酸2-乙基己酯)錫(DOTE)</t>
  </si>
  <si>
    <t>二正辛基-雙(巯乙酸2-乙基己酯)錫和三(2-乙基己基巯基乙酸)辛錫的反應産物（DOTE和MOTE反應産物）</t>
  </si>
  <si>
    <t>鄰苯二甲酸二（C6-10）烷基酯：(癸基，己基，辛基）酯與1，2-鄰苯二甲酸的復合物且鄰苯二甲酸二己酯含量≥ 0.3%</t>
  </si>
  <si>
    <t>5-仲丁基-丁基-2-(2,4-二甲基cyclohex環己胺-3-乙二胺-1-基)-5-甲基-1,3-二氧乙烷 [1], 5-仲丁基-丁基-2-(4,6-二甲基cyclohex環己胺-3-乙二胺-1-基)-5-甲基-1,3-二氧乙烷[2](這兩種物質的異構體以及它們的混合物)</t>
  </si>
  <si>
    <t>硝基苯</t>
  </si>
  <si>
    <t>2-(2'-羥基-3', 5'-二叔丁基苯基)-5-氯代苯並三唑  (UV-327)</t>
  </si>
  <si>
    <t xml:space="preserve">2-(2'-羥基-3'-異丁基-5'-叔丁基苯基)苯並三唑 (UV-350)  </t>
  </si>
  <si>
    <t>1,3-丙烷磺内酯</t>
  </si>
  <si>
    <t xml:space="preserve">全氟壬酸及其鈉鹽和銨鹽 </t>
  </si>
  <si>
    <t>苯並[def]屈.
（苯並[a]芘）</t>
  </si>
  <si>
    <t>双酚A</t>
  </si>
  <si>
    <t>全氟癸酸（PFDA）及其钠盐和铵盐</t>
  </si>
  <si>
    <t>4-庚基苯酚，支链和直链</t>
  </si>
  <si>
    <t>对叔戊基苯酚</t>
  </si>
  <si>
    <t>全氟己基磺酸及其鹽類（PFHxS）</t>
  </si>
  <si>
    <t xml:space="preserve">1,3,4-噻二唑烷-2,5-二硫酮，甲醛和4-庚基苯酚的支链和直链（RP-HP）的反应产物 [4-庚基苯酚，支链和直链含量≥0.1％w / w] </t>
  </si>
  <si>
    <t>屈</t>
  </si>
  <si>
    <t>碳酸镉</t>
  </si>
  <si>
    <t>氢氧化镉</t>
  </si>
  <si>
    <t>硝酸镉</t>
  </si>
  <si>
    <t>苯并(a)蒽</t>
  </si>
  <si>
    <t>邻苯二甲酸二异己酯</t>
  </si>
  <si>
    <t>2-苄基-2-二甲基氨基-4'-吗啉代丁苯酮</t>
  </si>
  <si>
    <t>2-甲基-1-（4-甲基硫代苯基）-2-吗啉代丙烷-1-酮</t>
  </si>
  <si>
    <t>全氟丁烷磺酸（PFBS）及其盐</t>
  </si>
  <si>
    <t>二正丁基双(乙酰丙酮基)锡，
二丁基双(2,4-戊二酸根合-O,O')-(OC-6-11)-锡</t>
  </si>
  <si>
    <t>25637-99-4
3194-55-6
134237-50-6
134237-51-7
134237-52-8</t>
  </si>
  <si>
    <t xml:space="preserve">
7738-94-5
13530-68-2
not yet 
assigned</t>
  </si>
  <si>
    <t>25550-51-0
19438-60-9
48122-14-1
57110-29-9 </t>
  </si>
  <si>
    <t>85-42-7
13149-00-3
14166-21-3</t>
  </si>
  <si>
    <t>10108-64-2</t>
  </si>
  <si>
    <t>68515-50-4</t>
  </si>
  <si>
    <t>7632-04-4</t>
  </si>
  <si>
    <t>7790-79-6</t>
  </si>
  <si>
    <t>10124-36-4,
31119-53-6</t>
  </si>
  <si>
    <t>3846-71-7</t>
  </si>
  <si>
    <t>25973-55-1</t>
  </si>
  <si>
    <t>15571-58-1</t>
  </si>
  <si>
    <t>68515-51-5,
68648-93-1</t>
  </si>
  <si>
    <t>98-95-3</t>
  </si>
  <si>
    <t>3864-99-1</t>
  </si>
  <si>
    <t>36437-37-3</t>
  </si>
  <si>
    <t>1120-71-4</t>
  </si>
  <si>
    <t>375-95-1,
21049-39-8,
4149-60-4</t>
  </si>
  <si>
    <t>50-32-8</t>
  </si>
  <si>
    <t>80-05-7</t>
  </si>
  <si>
    <t>3108-42-7
335-76-2
3830-45-3</t>
  </si>
  <si>
    <t>80-46-6</t>
  </si>
  <si>
    <t>218-01-9, 
1719-03-5</t>
  </si>
  <si>
    <t>513-78-0</t>
  </si>
  <si>
    <t>21041-95-2</t>
  </si>
  <si>
    <t>10022-68-1, 
10325-94-7</t>
  </si>
  <si>
    <t>56-55-3</t>
  </si>
  <si>
    <t>71850-09-4</t>
  </si>
  <si>
    <t>119313-12-1</t>
  </si>
  <si>
    <t>71868-10-5</t>
  </si>
  <si>
    <t>2014.06.16</t>
  </si>
  <si>
    <t>2014.12.17</t>
  </si>
  <si>
    <t>2015.06.15</t>
  </si>
  <si>
    <t>2015.12.17</t>
  </si>
  <si>
    <t>2016.06.20</t>
  </si>
  <si>
    <t>2017.01.12</t>
  </si>
  <si>
    <t>2017.07.07</t>
  </si>
  <si>
    <t>2018.01.15</t>
  </si>
  <si>
    <t>2019.01.15</t>
  </si>
  <si>
    <t>2019.07.16</t>
  </si>
  <si>
    <t>2020.01.16</t>
  </si>
  <si>
    <t>2020.06.25</t>
  </si>
  <si>
    <t>2008.10.28</t>
    <phoneticPr fontId="2"/>
  </si>
  <si>
    <t>1,5</t>
    <phoneticPr fontId="2"/>
  </si>
  <si>
    <t>2011.06.20</t>
    <phoneticPr fontId="2"/>
  </si>
  <si>
    <t>物質名称（日本語）</t>
    <phoneticPr fontId="2"/>
  </si>
  <si>
    <t>Substance name（English）</t>
    <phoneticPr fontId="2"/>
  </si>
  <si>
    <t>物质名称（中文）</t>
    <rPh sb="5" eb="7">
      <t>チュウブン</t>
    </rPh>
    <phoneticPr fontId="2"/>
  </si>
  <si>
    <r>
      <t>二クロム酸二ナトリウム</t>
    </r>
    <r>
      <rPr>
        <sz val="10"/>
        <rFont val="ＭＳ Ｐゴシック"/>
        <family val="3"/>
        <charset val="128"/>
      </rPr>
      <t>・</t>
    </r>
    <r>
      <rPr>
        <sz val="10"/>
        <rFont val="Microsoft YaHei"/>
        <family val="2"/>
      </rPr>
      <t>二水和物</t>
    </r>
  </si>
  <si>
    <r>
      <t>フタル酸ジヘキシル（DHP）,
1,2-ベンゼンジカルボキシルシ酸ジヘキシルエステル、分岐</t>
    </r>
    <r>
      <rPr>
        <sz val="10"/>
        <rFont val="ＭＳ Ｐゴシック"/>
        <family val="3"/>
        <charset val="128"/>
      </rPr>
      <t>・</t>
    </r>
    <r>
      <rPr>
        <sz val="10"/>
        <rFont val="Microsoft YaHei"/>
        <family val="2"/>
      </rPr>
      <t xml:space="preserve">直鎖 </t>
    </r>
  </si>
  <si>
    <r>
      <t>1,2-ベンゼンジカルボン酸、ジ-C6～10-アルキルエステル； 
1,2-ベンゼンジカルボン酸、デシル</t>
    </r>
    <r>
      <rPr>
        <sz val="10"/>
        <rFont val="ＭＳ Ｐゴシック"/>
        <family val="3"/>
        <charset val="128"/>
      </rPr>
      <t>・</t>
    </r>
    <r>
      <rPr>
        <sz val="10"/>
        <rFont val="Microsoft YaHei"/>
        <family val="2"/>
      </rPr>
      <t>ヘキシル</t>
    </r>
    <r>
      <rPr>
        <sz val="10"/>
        <rFont val="ＭＳ Ｐゴシック"/>
        <family val="3"/>
        <charset val="128"/>
      </rPr>
      <t>・</t>
    </r>
    <r>
      <rPr>
        <sz val="10"/>
        <rFont val="Microsoft YaHei"/>
        <family val="2"/>
      </rPr>
      <t xml:space="preserve">オクチルジエステルと0.3％以上のフタル酸ジへキシル（EC No. 201-559-5）との混合物
</t>
    </r>
  </si>
  <si>
    <t>No.</t>
    <phoneticPr fontId="2"/>
  </si>
  <si>
    <t>SVHC does not contain 0.1% or more to product weight  / 製品重量に対してSVHCが0.1％以上含有していない/ 对于产品重量SVHC的含量不到0.1%以上</t>
    <phoneticPr fontId="2"/>
  </si>
  <si>
    <t>SVHC is not contained / SVHCを含有していない / 不含SVHC</t>
    <phoneticPr fontId="2"/>
  </si>
  <si>
    <t>SVHC contains 0.1% or more to product weight / 製品重量に対してSVHCが0.1％以上含有している / 对于产品重量SVHC的含量在0.1%以上</t>
    <phoneticPr fontId="2"/>
  </si>
  <si>
    <t>SVHC is contained / SVHCを含有している / 包含SVHC</t>
    <phoneticPr fontId="2"/>
  </si>
  <si>
    <t>SVHC does not contain 0.1% or more to product weight  / 製品重量に対してSVHCが0.1％以上含有していない/ 对于产品重量SVHC的含量不到0.1%以上</t>
  </si>
  <si>
    <t>SVHC contains 0.1% or more to product weight / 製品重量に対してSVHCが0.1％以上含有している / 对于产品重量SVHC的含量在0.1%以上</t>
  </si>
  <si>
    <t>-</t>
    <phoneticPr fontId="2"/>
  </si>
  <si>
    <t>言語を選択ください / First, select the language you use. / 请选择一种语言</t>
    <phoneticPr fontId="2"/>
  </si>
  <si>
    <t>１－</t>
    <phoneticPr fontId="2"/>
  </si>
  <si>
    <t>Please enter content rate etc. in the purple area below / 下記の紫色部分に含有率等を入力してください / 请将含有率输入到以下紫色部分</t>
    <rPh sb="58" eb="60">
      <t>カキ</t>
    </rPh>
    <rPh sb="61" eb="62">
      <t>ムラサキ</t>
    </rPh>
    <rPh sb="62" eb="63">
      <t>イロ</t>
    </rPh>
    <rPh sb="63" eb="65">
      <t>ブブン</t>
    </rPh>
    <rPh sb="66" eb="68">
      <t>ガンユウ</t>
    </rPh>
    <rPh sb="68" eb="69">
      <t>リツ</t>
    </rPh>
    <rPh sb="69" eb="70">
      <t>トウ</t>
    </rPh>
    <rPh sb="71" eb="73">
      <t>ニュウリョク</t>
    </rPh>
    <rPh sb="92" eb="93">
      <t>ムラサキ</t>
    </rPh>
    <phoneticPr fontId="2"/>
  </si>
  <si>
    <t>It is not necessary to enter the purple area below / 下記の紫色部分の入力は不要です / 以下紫色部分不要输入</t>
    <rPh sb="53" eb="55">
      <t>カキ</t>
    </rPh>
    <rPh sb="56" eb="57">
      <t>ムラサキ</t>
    </rPh>
    <rPh sb="57" eb="58">
      <t>イロ</t>
    </rPh>
    <rPh sb="58" eb="60">
      <t>ブブン</t>
    </rPh>
    <rPh sb="61" eb="63">
      <t>ニュウリョク</t>
    </rPh>
    <rPh sb="64" eb="66">
      <t>フヨウ</t>
    </rPh>
    <rPh sb="73" eb="74">
      <t>ムラサキ</t>
    </rPh>
    <phoneticPr fontId="2"/>
  </si>
  <si>
    <t>中文</t>
    <rPh sb="0" eb="2">
      <t>チュウブン</t>
    </rPh>
    <phoneticPr fontId="2"/>
  </si>
  <si>
    <t>ジオクチルスズジラウレート、スタンナンのジオクチル誘導体、ビス（ココ アシルオキシ）誘導体、他のスタンナンのジオクチル誘導体、ビス（脂肪族アシルオキシ）誘導体（C12が脂肪族アシルオキシ部位の主要な炭素数であるもの）</t>
    <phoneticPr fontId="2"/>
  </si>
  <si>
    <t>Dioctyltin dilaurate, stannane, dioctyl-, bis(coco acyloxy) derivs., and any other stannane, dioctyl-, bis(fatty acyloxy) derivs. wherein C12 is the predominant carbon number of the fatty acyloxy moiety</t>
    <phoneticPr fontId="2"/>
  </si>
  <si>
    <t>二月桂酸二辛基锡，锡烷，二辛基-，双（椰油酰氧基）的衍生物，以及任何其他锡烷，二辛基-，双（脂肪酰氧基）的衍生物。其中C12是脂肪酰氧基部分的主要碳原子数</t>
    <phoneticPr fontId="2"/>
  </si>
  <si>
    <t xml:space="preserve">91648-39-4 
3648-18-8
他 </t>
    <rPh sb="22" eb="23">
      <t>ホカ</t>
    </rPh>
    <phoneticPr fontId="2"/>
  </si>
  <si>
    <t>2021.01.19</t>
    <phoneticPr fontId="2"/>
  </si>
  <si>
    <t>ビス（2-(2-メトキシエトキシ）エチル）エーテル</t>
    <phoneticPr fontId="2"/>
  </si>
  <si>
    <t>Bis(2-(2-methoxyethoxy)ethyl)ether</t>
    <phoneticPr fontId="2"/>
  </si>
  <si>
    <t>双（2-（2-甲氧基乙氧基）乙基）醚</t>
    <phoneticPr fontId="2"/>
  </si>
  <si>
    <t>143-24-8</t>
    <phoneticPr fontId="2"/>
  </si>
  <si>
    <t>1,4-ジオキサン</t>
    <phoneticPr fontId="2"/>
  </si>
  <si>
    <t>2-(4-tert-ブチルベンジル)プロピオンアルデヒドおよびその個々の立体異性体</t>
    <phoneticPr fontId="2"/>
  </si>
  <si>
    <t>4,4'-(1-メチルプロピリデン)ビスフェノール（ビスフェノールB）</t>
    <phoneticPr fontId="2"/>
  </si>
  <si>
    <t>グルタラール（グルタルアルデヒド）</t>
    <phoneticPr fontId="2"/>
  </si>
  <si>
    <t>中鎖塩素化パラフィン(MCCP)［炭素鎖長が14から17の範囲にある直鎖クロロアルカン80%以上から成るUVCB物質］</t>
    <phoneticPr fontId="2"/>
  </si>
  <si>
    <t>オルトホウ酸のナトリウム塩</t>
    <phoneticPr fontId="2"/>
  </si>
  <si>
    <t>個々の異性体および/またはそれらの組み合わせ（PDDP: p-Dodecylphenol，p-ドデシルフェノール）を含む，オリゴマー化による炭素数12を主成分とする分岐または直鎖アルキル鎖を有するフェノールのアルキル化生成物（主にパラ位）</t>
    <phoneticPr fontId="2"/>
  </si>
  <si>
    <t>Phenol, alkylation products (mainly in para position) with C12-rich branched or linear alkyl chains from oligomerisation, covering any individual isomers and/ or combinations thereof (PDDP)</t>
    <phoneticPr fontId="2"/>
  </si>
  <si>
    <t>Orthoboric acid, sodium salt</t>
    <phoneticPr fontId="2"/>
  </si>
  <si>
    <t>Medium-chain chlorinated paraffins (MCCP) [UVCB substances consisting of more than or equal to 80% linear chloroalkanes with carbon chain lengths within the range from C14 to C17]</t>
    <phoneticPr fontId="2"/>
  </si>
  <si>
    <t>Glutaral</t>
    <phoneticPr fontId="2"/>
  </si>
  <si>
    <t>4,4'-(1-methylpropylidene)bisphenol; (bisphenol B)</t>
    <phoneticPr fontId="2"/>
  </si>
  <si>
    <t>2-(4-tert-butylbenzyl)propionaldehyde and its individual stereoisomers</t>
    <phoneticPr fontId="2"/>
  </si>
  <si>
    <t>1,4-dioxane</t>
    <phoneticPr fontId="2"/>
  </si>
  <si>
    <t>123-91-1</t>
    <phoneticPr fontId="2"/>
  </si>
  <si>
    <t xml:space="preserve">3296-90-0
36483-57-5
1522-92-5
96-13-9
</t>
    <phoneticPr fontId="2"/>
  </si>
  <si>
    <t>77-40-7</t>
    <phoneticPr fontId="2"/>
  </si>
  <si>
    <t>111-30-8</t>
    <phoneticPr fontId="2"/>
  </si>
  <si>
    <t xml:space="preserve">2,2-bis(bromomethyl)propane1,3-diol (BMP);
2,2-dimethylpropan-1-ol, tribromo derivative/3-bromo-2,2-bis(bromomethyl)-1-propanol (TBNPA);
2,3-dibromo-1-propanol (2,3-DBPA)
</t>
    <phoneticPr fontId="2"/>
  </si>
  <si>
    <t xml:space="preserve">2,2-ビス(ブロモメチル)プロパン-1,3-ジオール（BMP）；
2,2-ジメチルプロパン-1-オール，トリブロモ誘導体/3-ブロモ-2,2-ビス(ブロモメチル)-1-プロパノール（TBNPA）；
2,3-ジブロモ-1-プロパノール（2,3-DBPA）
</t>
    <phoneticPr fontId="2"/>
  </si>
  <si>
    <t xml:space="preserve">2-(4-叔丁基苄基)丙醛及其各立体异构体 </t>
    <phoneticPr fontId="2"/>
  </si>
  <si>
    <t xml:space="preserve">戊二醛 </t>
    <phoneticPr fontId="2"/>
  </si>
  <si>
    <t xml:space="preserve">中链氯化石蜡(MCCP) [由80%或以上由碳链长度在14至17之间的线型含氯烷烃构成的UVCB物质] </t>
    <phoneticPr fontId="2"/>
  </si>
  <si>
    <t>正硼酸钠</t>
    <phoneticPr fontId="2"/>
  </si>
  <si>
    <t>酚的烷基化产物，带有经低聚化而富含C12支链或线型烷基链（主要是在对位），包括其每个异构体和/或它们的组合(PDDP)</t>
    <phoneticPr fontId="2"/>
  </si>
  <si>
    <t>2021.07.08</t>
    <phoneticPr fontId="2"/>
  </si>
  <si>
    <t xml:space="preserve">25747-83-5
22454-04-2
14312-40-4
1333-73-9 
13840-56-7
14890-53-0 </t>
    <phoneticPr fontId="2"/>
  </si>
  <si>
    <t xml:space="preserve">1372804-76-6 
85535-85-9 
198840-65-2 </t>
    <phoneticPr fontId="2"/>
  </si>
  <si>
    <t xml:space="preserve">75166-31-3
80-54-6
75166-30-2 </t>
    <phoneticPr fontId="2"/>
  </si>
  <si>
    <t>F-0077-</t>
    <phoneticPr fontId="2"/>
  </si>
  <si>
    <t>Form：F-0077-</t>
    <phoneticPr fontId="2"/>
  </si>
  <si>
    <t>1,4-二氧六环 ; 
1,4-二恶烷</t>
    <phoneticPr fontId="2"/>
  </si>
  <si>
    <t xml:space="preserve">2,2-双(溴甲基)-1,3-丙二醇(BMP)； 
三溴新戊醇(TBNPA)； 
2,3-二溴-1-丙醇 (2,3-DBPA) </t>
    <phoneticPr fontId="2"/>
  </si>
  <si>
    <t>210555-94-5 
27459-10-5
27147-75-7 
121158-58-5
74499-35-7
57427-55-1</t>
    <phoneticPr fontId="2"/>
  </si>
  <si>
    <t>2022.01.17</t>
    <phoneticPr fontId="2"/>
  </si>
  <si>
    <t>tris(2-methoxyethoxy)vinylsilane</t>
    <phoneticPr fontId="2"/>
  </si>
  <si>
    <t>S-(tricyclo(5.2.1.0'2,6)deca-3-en-8(or 9)-yl O-(isopropyl or isobutyl or 2-ethylhexyl) O-(isopropyl or isobutyl or 2-ethylhexyl) phosphorodithioate</t>
    <phoneticPr fontId="2"/>
  </si>
  <si>
    <t>(±)-1,7,7-trimethyl-3-[(4-methylphenyl)methylene]bicyclo[2.2.1]heptan-2-one covering any of the individual isomers and/or combinations thereof (4-MBC)</t>
    <phoneticPr fontId="2"/>
  </si>
  <si>
    <t xml:space="preserve"> (±)-1,7,7-トリメチル-3-[(4-メチルフェニル)メチレン]ビシクロ[2.2.1]ヘプタン-2-オン の個々の異性体および／またはそれらの組み合わせのいずれかを含む（4-MBC) </t>
    <phoneticPr fontId="2"/>
  </si>
  <si>
    <r>
      <t>6,6'-ジ</t>
    </r>
    <r>
      <rPr>
        <sz val="10"/>
        <rFont val="ＭＳ Ｐゴシック"/>
        <family val="3"/>
        <charset val="128"/>
      </rPr>
      <t>ｰ</t>
    </r>
    <r>
      <rPr>
        <sz val="10"/>
        <rFont val="Microsoft YaHei"/>
        <family val="2"/>
      </rPr>
      <t>tert-ブチル-2,2'-メチレンジ-p-クレゾール(DBMC)</t>
    </r>
    <phoneticPr fontId="2"/>
  </si>
  <si>
    <t>S-(トリシクロ[5.2.1.0'2,6]デカ-3-エン-8(or 9)-イル) O-(イソプロピルor イソブチルor 2-エチルヘキシル) O-(イソプロピルor イソブチルor 2-エチルヘキシル)ホスホロジチオエート</t>
    <phoneticPr fontId="2"/>
  </si>
  <si>
    <t>トリス(2-メトキシエトキシ)ビニルシラン</t>
    <phoneticPr fontId="2"/>
  </si>
  <si>
    <t>6,6'-di-tert-butyl-2,2'-methylenedi-p-cresol（DBMC）</t>
    <phoneticPr fontId="2"/>
  </si>
  <si>
    <t>1067-53-4</t>
    <phoneticPr fontId="2"/>
  </si>
  <si>
    <t>255881-94-8</t>
    <phoneticPr fontId="2"/>
  </si>
  <si>
    <t>119-47-1</t>
    <phoneticPr fontId="2"/>
  </si>
  <si>
    <t>1782069-81-1
95342-41-9
852541-25-4
36861-47-9
741687-98-9
852541-30-1
852541-21-0</t>
    <phoneticPr fontId="2"/>
  </si>
  <si>
    <t>S-(三环[5.2.1.0'2,6]癸-3-烯-8(或9)-基) O-(异丙基或异丁基或2-乙基己基) O-(异丙基或异丁基或2-乙基己基)二硫代磷酸酯</t>
    <phoneticPr fontId="2"/>
  </si>
  <si>
    <t>乙烯基-三(2-甲氧基乙氧基)硅烷</t>
    <phoneticPr fontId="2"/>
  </si>
  <si>
    <t>2,2'-亚甲基双(4-甲基-6-叔丁基苯) (DBMC)</t>
    <phoneticPr fontId="2"/>
  </si>
  <si>
    <t>(±)-1,7,7-三甲基-3-[(4-甲基苯基)亚甲基]二环[2.2.1]庚-2-酮，包括各个异构体和/或其组合 (4-MBC)</t>
    <phoneticPr fontId="2"/>
  </si>
  <si>
    <t>2022.06.10</t>
    <phoneticPr fontId="2"/>
  </si>
  <si>
    <t>N-(hydroxymethyl)acrylamide</t>
    <phoneticPr fontId="2"/>
  </si>
  <si>
    <t>N-(ヒドロキシメチル)アクリルアミド</t>
    <phoneticPr fontId="2"/>
  </si>
  <si>
    <t>924-42-5</t>
    <phoneticPr fontId="2"/>
  </si>
  <si>
    <t>N-(羟甲基)丙烯酰胺</t>
    <phoneticPr fontId="2"/>
  </si>
  <si>
    <t>SVHC contains 0.1% or more / SVHCが0.1％以上含有している / SVHC的含量在0.1%以上</t>
  </si>
  <si>
    <t>SVHC contains 0.1% or more / SVHCが0.1％以上含有している / SVHC的含量在0.1%以上</t>
    <phoneticPr fontId="2"/>
  </si>
  <si>
    <t>SVHC does not contain 0.1% or more  / SVHCが0.1％以上含有していない/ SVHC的含量不到0.1%以上</t>
  </si>
  <si>
    <t>SVHC does not contain 0.1% or more  / SVHCが0.1％以上含有していない/ SVHC的含量不到0.1%以上</t>
    <phoneticPr fontId="2"/>
  </si>
  <si>
    <t>to product weight  / 製品重量に対して/ 对于产品重量</t>
  </si>
  <si>
    <t>SVHC contains 0.1% or more  / SVHCが0.1％以上含有している / SVHC的含量在0.1%以上</t>
  </si>
  <si>
    <t>to constituent article weight / 構成成形品重量に対して / 对于构成成形品重量</t>
  </si>
  <si>
    <t>to a minimum unit of an article weight / 最小単位の成形品重量に対して / 对于最小单位的成形品重量</t>
  </si>
  <si>
    <t>to homogeneous materials weight / 均質材料重量に対して / 对于均质材料重量</t>
  </si>
  <si>
    <t>SVHC does not contain 0.1% or more / SVHCが0.1％以上含有していない/ SVHC的含量不到0.1%以上</t>
  </si>
  <si>
    <t>Please enter content rate etc. in the purple are below / 下記の紫色部分に含有率等を入力してください / 请将含有率输入到以下紫色部分</t>
  </si>
  <si>
    <t>Barium diboron tetraoxide</t>
  </si>
  <si>
    <t>Bis(2-ethylhexyl) tetrabromophthalate covering any of the individual isomers and/or combinations thereof</t>
  </si>
  <si>
    <t>Isobutyl 4-hydroxybenzoate</t>
  </si>
  <si>
    <t>Melamine</t>
  </si>
  <si>
    <t>Perfluoroheptanoic acid and its salts</t>
  </si>
  <si>
    <t>reaction mass of 2,2,3,3,5,5,6,6-octafluoro-4-(1,1,1,2,3,3,3-heptafluoropropan-2-yl)morpholine and 2,2,3,3,5,5,6,6-octafluoro-4-(heptafluoropropyl)morpholine</t>
  </si>
  <si>
    <t>37853-59-1</t>
  </si>
  <si>
    <t>79-94-7</t>
  </si>
  <si>
    <t>13701-59-2</t>
  </si>
  <si>
    <t>80-09-1</t>
  </si>
  <si>
    <t>4247-02-3</t>
  </si>
  <si>
    <t>108-78-1</t>
  </si>
  <si>
    <t>2023.01.17</t>
  </si>
  <si>
    <t>メタホウ酸バリウム</t>
  </si>
  <si>
    <t>テトラブロモフタル酸ビス(2-エチルヘキシル)（TBPH）（個々の異性体の何れかおよび／またはそれらの組合せを含む）</t>
  </si>
  <si>
    <t>4-ヒドロキシ安息香酸イソブチル</t>
  </si>
  <si>
    <t>メラミン</t>
  </si>
  <si>
    <t>パーフルオロヘプタン酸（PFHpA）およびその塩</t>
  </si>
  <si>
    <t>2,2,3,3,5,5,6,6-オクタフルオロ-4-(1,1,1,2,3,3,3-ヘプタフルオロプロパン-2-イル)モルホリンと2,2,3,3,5,5,6,6-オクタフルオロ-4-(ヘプタフルオロプロピル)モルホリンの反応生成物</t>
  </si>
  <si>
    <t>三聚氰胺</t>
  </si>
  <si>
    <t>4-羟基苯甲酸异丁酯</t>
  </si>
  <si>
    <t>偏硼酸钡</t>
  </si>
  <si>
    <t>全氟庚酸(PFHpA)及其盐</t>
  </si>
  <si>
    <t>双（2-乙基己基）四溴邻苯二甲酸酯
涵盖任何单个异构体和/或其组合</t>
  </si>
  <si>
    <t>4,4'-(1-甲基亚丙基)双酚(双酚B)</t>
  </si>
  <si>
    <t>4,4'-sulphonyldiphenol
(Bisphenol S)</t>
  </si>
  <si>
    <t>4,4'-スルホニルジフェノール
(ビスフェノールS)</t>
  </si>
  <si>
    <t>4,4'-イソプロピリデンビス(2,6-ジブロモフェノール)
(テトラブロモビスフェノールA)</t>
  </si>
  <si>
    <t>2,2',6,6'-tetrabromo-4,4'-isopropylidenediphenol
(Tetrabromobisphenol A)</t>
  </si>
  <si>
    <t>4,4'-异亚丙基双(2,6-二溴苯酚) 
(四溴双酚 A)</t>
  </si>
  <si>
    <t>2,2,3,3,5,5,6,6-八氟-4-(1,1,1,2,3,3,3-七氟丙基-2-基)吗啉和2,2,3,3,5,5,6,6-八氟-4-(七氟丙基)吗啉的反应产物</t>
  </si>
  <si>
    <t>4,4'-二羟基二苯砜
(双酚S)</t>
  </si>
  <si>
    <t>1,2-ビス(2,4,6-トリブロモフェノキシ)エタン
(BTBPE)</t>
  </si>
  <si>
    <t xml:space="preserve"> 1,1'-[ethane-1,2-diylbisoxy]bis[2,4,6-tribromobenzene]
(BTBPE)</t>
  </si>
  <si>
    <t>1,2-双(2,4,6-三溴苯氧基)乙烷
(BTBPE)</t>
  </si>
  <si>
    <t>75980-60-8</t>
  </si>
  <si>
    <t xml:space="preserve">80-07-9 </t>
  </si>
  <si>
    <t>ビス(4-クロロフェニル)スルホン
（BCPS）</t>
  </si>
  <si>
    <t>ジフェニル(2,4,6-トリメチルベンゾイル)
ホスフィンオキシド
（TPO, DPTBP）</t>
  </si>
  <si>
    <t>Diphenyl(2,4,6-trimethylbenzoyl)
phosphine oxide 
(TPO, DPTBP)</t>
  </si>
  <si>
    <t>(2,4,6-三甲基苯甲酰基)二苯基氧化膦
(TPO, DPTBP)</t>
  </si>
  <si>
    <t>2023.06.14</t>
  </si>
  <si>
    <t>bis(4-chlorophenyl) sulphone 
(BCPS)</t>
  </si>
  <si>
    <t>双(4-氯苯基)砜
(BCPS)</t>
  </si>
  <si>
    <t>3896-11-5</t>
  </si>
  <si>
    <t>3147-75-9</t>
  </si>
  <si>
    <t>119344-86-4</t>
  </si>
  <si>
    <t>732-26-3</t>
  </si>
  <si>
    <t>2,4,6-トリ-tert-ブチルフェノール</t>
  </si>
  <si>
    <t>2-(dimethylamino)-2-[(4-methylphenyl)methyl]-1-[4-(morpholin-4-yl)phenyl]butan-1-one</t>
  </si>
  <si>
    <t>2,4,6-tri-tert-butylphenol</t>
  </si>
  <si>
    <t>Oligomerisation and alkylation reaction products of 2-phenylpropene and phenol</t>
  </si>
  <si>
    <t>2,4,6-三叔丁基苯酚(2,4,6-TTBP)</t>
  </si>
  <si>
    <t>2-[2-羟基-5-(1,1,3,3-四甲丁基)苯基]苯并三唑（UV-329）</t>
  </si>
  <si>
    <t>2-(5-氯-2H-苯三唑-2-基)-6-(1,1-二甲基乙基)-4-甲基苯酚（UV-326）</t>
  </si>
  <si>
    <t>2-苯基丙烯与苯酚的低聚和烷基化反应产物</t>
  </si>
  <si>
    <t>2-(4-甲基苄基)-2-(二甲基氨基)-1-(4-吗啉苯基)-1-丁酮</t>
  </si>
  <si>
    <t>Bumetrizole
（UV-326）</t>
  </si>
  <si>
    <t>2-(2H-benzotriazol-2-yl)-4-(1,1,3,3-tetramethylbutyl)phenol
（UV-329）</t>
  </si>
  <si>
    <t>２－（ジメチルアミノ）－２－（４－メチルベンジル）－１－（４－モルホリノフェニル）ブタン－１－オン
（Omnirad 379）</t>
  </si>
  <si>
    <t>2024.01.23</t>
  </si>
  <si>
    <t>物質名称（日本語）</t>
  </si>
  <si>
    <t>ブメトリゾール
（UV-326）</t>
  </si>
  <si>
    <t>2-(2-ヒドロキシ-5-tert-オクチルフェニル)ベンゾトリアゾール
（UV-329）</t>
  </si>
  <si>
    <t>2-フェニルプロペンとフェノールの
オリゴマー化 および アルキル化反応生成物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</si>
</sst>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¥&quot;#,##0;[Red]&quot;¥&quot;\-#,##0"/>
  </numFmts>
  <fonts count="6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Microsoft YaHei"/>
      <family val="2"/>
      <charset val="134"/>
    </font>
    <font>
      <sz val="11"/>
      <name val="Microsoft YaHei"/>
      <family val="2"/>
    </font>
    <font>
      <sz val="10"/>
      <name val="Microsoft YaHei"/>
      <family val="2"/>
    </font>
    <font>
      <sz val="17"/>
      <name val="Microsoft YaHei"/>
      <family val="2"/>
    </font>
    <font>
      <sz val="18"/>
      <name val="Microsoft YaHei"/>
      <family val="2"/>
    </font>
    <font>
      <sz val="10"/>
      <color indexed="10"/>
      <name val="Microsoft YaHei"/>
      <family val="2"/>
    </font>
    <font>
      <b/>
      <sz val="12"/>
      <color indexed="12"/>
      <name val="Microsoft YaHei"/>
      <family val="2"/>
    </font>
    <font>
      <b/>
      <sz val="9"/>
      <color indexed="12"/>
      <name val="Microsoft YaHei"/>
      <family val="2"/>
    </font>
    <font>
      <sz val="9"/>
      <name val="Microsoft YaHei"/>
      <family val="2"/>
    </font>
    <font>
      <sz val="9"/>
      <color indexed="12"/>
      <name val="Microsoft YaHei"/>
      <family val="2"/>
    </font>
    <font>
      <sz val="10"/>
      <color indexed="12"/>
      <name val="Microsoft YaHei"/>
      <family val="2"/>
    </font>
    <font>
      <sz val="11"/>
      <color indexed="10"/>
      <name val="Microsoft YaHei"/>
      <family val="2"/>
    </font>
    <font>
      <b/>
      <sz val="10"/>
      <name val="Microsoft YaHei"/>
      <family val="2"/>
    </font>
    <font>
      <sz val="10"/>
      <color rgb="FF0000FF"/>
      <name val="Microsoft YaHei"/>
      <family val="2"/>
    </font>
    <font>
      <b/>
      <sz val="11"/>
      <name val="Microsoft YaHei"/>
      <family val="2"/>
    </font>
    <font>
      <sz val="10"/>
      <color rgb="FF00B050"/>
      <name val="Microsoft YaHei"/>
      <family val="2"/>
    </font>
    <font>
      <b/>
      <sz val="10"/>
      <color rgb="FF0000FF"/>
      <name val="Microsoft YaHei"/>
      <family val="2"/>
    </font>
    <font>
      <sz val="8"/>
      <name val="Microsoft YaHei"/>
      <family val="2"/>
    </font>
    <font>
      <sz val="20"/>
      <name val="Microsoft YaHei"/>
      <family val="2"/>
    </font>
    <font>
      <sz val="28"/>
      <name val="Microsoft YaHei"/>
      <family val="2"/>
    </font>
    <font>
      <sz val="2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indexed="81"/>
      <name val="Microsoft YaHei"/>
      <family val="2"/>
    </font>
    <font>
      <b/>
      <sz val="10"/>
      <color indexed="81"/>
      <name val="Calibri"/>
      <family val="3"/>
      <charset val="128"/>
      <scheme val="minor"/>
    </font>
    <font>
      <sz val="20"/>
      <name val="Microsoft YaHei"/>
      <family val="2"/>
      <charset val="134"/>
    </font>
    <font>
      <sz val="10"/>
      <name val="Microsoft YaHei"/>
      <family val="2"/>
      <charset val="134"/>
    </font>
    <font>
      <b/>
      <sz val="14"/>
      <name val="Microsoft YaHei"/>
      <family val="2"/>
    </font>
    <font>
      <b/>
      <sz val="18"/>
      <name val="Microsoft YaHei"/>
      <family val="2"/>
    </font>
    <font>
      <b/>
      <sz val="17"/>
      <name val="Microsoft YaHei"/>
      <family val="2"/>
    </font>
    <font>
      <b/>
      <sz val="17"/>
      <name val="Microsoft YaHei"/>
      <family val="2"/>
      <charset val="134"/>
    </font>
    <font>
      <b/>
      <sz val="17"/>
      <name val="ＭＳ Ｐゴシック"/>
      <family val="3"/>
      <charset val="128"/>
    </font>
    <font>
      <b/>
      <sz val="9"/>
      <color indexed="81"/>
      <name val="MS P ゴシック"/>
      <charset val="1"/>
    </font>
    <font>
      <sz val="6.5"/>
      <name val="Microsoft YaHei"/>
      <family val="2"/>
    </font>
    <font>
      <sz val="6.5"/>
      <name val="Arial"/>
      <family val="2"/>
    </font>
    <font>
      <sz val="6.5"/>
      <name val="ＭＳ Ｐゴシック"/>
      <family val="3"/>
      <charset val="128"/>
    </font>
    <font>
      <sz val="10"/>
      <color theme="1"/>
      <name val="Microsoft YaHei"/>
      <family val="2"/>
    </font>
    <font>
      <sz val="11"/>
      <color theme="1"/>
      <name val="Microsoft YaHe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/>
      <top style="thick">
        <color rgb="FF0000FF"/>
      </top>
      <bottom style="thin">
        <color indexed="64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/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/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5" fillId="0" borderId="0"/>
    <xf numFmtId="0" fontId="1" fillId="0" borderId="0"/>
  </cellStyleXfs>
  <cellXfs count="399">
    <xf numFmtId="0" fontId="0" fillId="0" borderId="0" xfId="0"/>
    <xf numFmtId="0" fontId="28" fillId="26" borderId="0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 textRotation="255"/>
    </xf>
    <xf numFmtId="0" fontId="35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left" vertical="center"/>
    </xf>
    <xf numFmtId="0" fontId="27" fillId="28" borderId="0" xfId="0" applyFont="1" applyFill="1" applyAlignment="1" applyProtection="1">
      <alignment vertical="center"/>
    </xf>
    <xf numFmtId="0" fontId="28" fillId="0" borderId="0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28" fillId="26" borderId="0" xfId="0" applyFont="1" applyFill="1" applyAlignment="1" applyProtection="1">
      <alignment vertical="center"/>
    </xf>
    <xf numFmtId="0" fontId="27" fillId="26" borderId="0" xfId="0" applyFont="1" applyFill="1" applyAlignment="1" applyProtection="1">
      <alignment vertical="center"/>
    </xf>
    <xf numFmtId="0" fontId="28" fillId="26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42" fillId="0" borderId="0" xfId="0" applyFont="1" applyFill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8" fillId="0" borderId="0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7" fillId="0" borderId="26" xfId="0" applyFont="1" applyBorder="1" applyAlignment="1" applyProtection="1">
      <alignment vertical="center"/>
    </xf>
    <xf numFmtId="0" fontId="27" fillId="0" borderId="0" xfId="0" applyFont="1" applyAlignment="1" applyProtection="1">
      <alignment vertical="top"/>
    </xf>
    <xf numFmtId="0" fontId="28" fillId="0" borderId="0" xfId="0" applyFont="1" applyFill="1" applyAlignment="1">
      <alignment vertical="center"/>
    </xf>
    <xf numFmtId="0" fontId="28" fillId="0" borderId="0" xfId="0" applyFont="1" applyProtection="1"/>
    <xf numFmtId="0" fontId="28" fillId="0" borderId="0" xfId="0" applyFont="1" applyBorder="1" applyProtection="1"/>
    <xf numFmtId="0" fontId="28" fillId="0" borderId="0" xfId="0" applyFont="1" applyBorder="1" applyAlignment="1" applyProtection="1">
      <alignment horizontal="left" vertical="top"/>
    </xf>
    <xf numFmtId="0" fontId="28" fillId="0" borderId="0" xfId="0" applyFont="1" applyAlignment="1" applyProtection="1">
      <alignment vertical="top" wrapText="1"/>
    </xf>
    <xf numFmtId="0" fontId="38" fillId="0" borderId="0" xfId="0" applyFont="1" applyAlignment="1" applyProtection="1"/>
    <xf numFmtId="0" fontId="42" fillId="25" borderId="22" xfId="0" applyFont="1" applyFill="1" applyBorder="1" applyAlignment="1" applyProtection="1">
      <alignment vertical="center"/>
    </xf>
    <xf numFmtId="0" fontId="28" fillId="0" borderId="31" xfId="0" applyFont="1" applyBorder="1" applyAlignment="1" applyProtection="1">
      <alignment horizontal="center" vertical="top" wrapText="1"/>
    </xf>
    <xf numFmtId="0" fontId="28" fillId="0" borderId="17" xfId="0" applyFont="1" applyBorder="1" applyAlignment="1" applyProtection="1">
      <alignment horizontal="center" vertical="top" wrapText="1"/>
    </xf>
    <xf numFmtId="0" fontId="28" fillId="0" borderId="42" xfId="0" applyFont="1" applyBorder="1" applyAlignment="1" applyProtection="1">
      <alignment horizontal="center" vertical="top" wrapText="1"/>
    </xf>
    <xf numFmtId="0" fontId="28" fillId="0" borderId="29" xfId="0" applyFont="1" applyBorder="1" applyAlignment="1" applyProtection="1">
      <alignment horizontal="center" vertical="top" wrapText="1"/>
    </xf>
    <xf numFmtId="0" fontId="28" fillId="0" borderId="39" xfId="0" applyFont="1" applyBorder="1" applyAlignment="1" applyProtection="1">
      <alignment horizontal="center" vertical="top" wrapText="1"/>
    </xf>
    <xf numFmtId="0" fontId="28" fillId="0" borderId="21" xfId="0" applyFont="1" applyBorder="1" applyAlignment="1" applyProtection="1">
      <alignment horizontal="center" vertical="top" wrapText="1"/>
    </xf>
    <xf numFmtId="0" fontId="28" fillId="0" borderId="35" xfId="0" applyFont="1" applyBorder="1" applyAlignment="1" applyProtection="1">
      <alignment horizontal="center" vertical="top" wrapText="1"/>
    </xf>
    <xf numFmtId="0" fontId="28" fillId="0" borderId="17" xfId="0" applyFont="1" applyBorder="1" applyAlignment="1" applyProtection="1">
      <alignment vertical="center"/>
    </xf>
    <xf numFmtId="0" fontId="27" fillId="0" borderId="0" xfId="0" applyFont="1" applyFill="1" applyAlignment="1">
      <alignment vertical="center"/>
    </xf>
    <xf numFmtId="0" fontId="28" fillId="25" borderId="22" xfId="0" applyFont="1" applyFill="1" applyBorder="1" applyAlignment="1">
      <alignment horizontal="center" vertical="center"/>
    </xf>
    <xf numFmtId="0" fontId="52" fillId="0" borderId="0" xfId="0" applyFont="1"/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27" fillId="0" borderId="0" xfId="47" applyFont="1" applyProtection="1"/>
    <xf numFmtId="0" fontId="34" fillId="0" borderId="0" xfId="47" applyFont="1" applyProtection="1"/>
    <xf numFmtId="0" fontId="54" fillId="0" borderId="0" xfId="47" applyFont="1" applyProtection="1"/>
    <xf numFmtId="0" fontId="27" fillId="0" borderId="22" xfId="47" applyFont="1" applyBorder="1" applyAlignment="1" applyProtection="1">
      <alignment horizontal="left"/>
    </xf>
    <xf numFmtId="0" fontId="27" fillId="0" borderId="22" xfId="47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7" fillId="0" borderId="0" xfId="47" applyFont="1" applyBorder="1" applyProtection="1"/>
    <xf numFmtId="0" fontId="27" fillId="0" borderId="0" xfId="47" applyFont="1" applyBorder="1" applyAlignment="1" applyProtection="1">
      <alignment horizontal="left" vertical="center"/>
    </xf>
    <xf numFmtId="0" fontId="27" fillId="0" borderId="0" xfId="47" applyFont="1" applyBorder="1" applyAlignment="1" applyProtection="1">
      <alignment horizontal="center" vertical="center"/>
    </xf>
    <xf numFmtId="0" fontId="27" fillId="0" borderId="22" xfId="47" applyFont="1" applyBorder="1" applyAlignment="1" applyProtection="1">
      <alignment vertical="center" wrapText="1"/>
    </xf>
    <xf numFmtId="0" fontId="28" fillId="0" borderId="4" xfId="47" applyFont="1" applyBorder="1" applyAlignment="1" applyProtection="1">
      <alignment vertical="center" wrapText="1"/>
      <protection locked="0"/>
    </xf>
    <xf numFmtId="0" fontId="28" fillId="0" borderId="4" xfId="47" applyFont="1" applyBorder="1" applyAlignment="1" applyProtection="1">
      <alignment horizontal="left" vertical="center" wrapText="1"/>
      <protection locked="0"/>
    </xf>
    <xf numFmtId="0" fontId="28" fillId="0" borderId="50" xfId="47" applyFont="1" applyBorder="1" applyAlignment="1" applyProtection="1">
      <alignment horizontal="left" vertical="center" wrapText="1"/>
      <protection locked="0"/>
    </xf>
    <xf numFmtId="0" fontId="28" fillId="0" borderId="4" xfId="47" applyFont="1" applyBorder="1" applyAlignment="1" applyProtection="1">
      <alignment wrapText="1"/>
      <protection locked="0"/>
    </xf>
    <xf numFmtId="0" fontId="28" fillId="0" borderId="50" xfId="47" applyFont="1" applyBorder="1" applyAlignment="1" applyProtection="1">
      <alignment wrapText="1"/>
      <protection locked="0"/>
    </xf>
    <xf numFmtId="0" fontId="54" fillId="0" borderId="0" xfId="47" applyFont="1" applyAlignment="1" applyProtection="1">
      <alignment horizontal="left"/>
    </xf>
    <xf numFmtId="0" fontId="55" fillId="0" borderId="0" xfId="47" applyFont="1" applyAlignment="1" applyProtection="1">
      <alignment horizontal="center"/>
    </xf>
    <xf numFmtId="0" fontId="27" fillId="0" borderId="0" xfId="47" applyFont="1" applyBorder="1" applyAlignment="1" applyProtection="1">
      <alignment horizontal="left"/>
    </xf>
    <xf numFmtId="0" fontId="27" fillId="0" borderId="0" xfId="47" applyFont="1" applyBorder="1" applyAlignment="1" applyProtection="1">
      <alignment vertical="center" wrapText="1"/>
    </xf>
    <xf numFmtId="0" fontId="27" fillId="0" borderId="0" xfId="47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 applyProtection="1">
      <alignment vertical="center"/>
    </xf>
    <xf numFmtId="0" fontId="56" fillId="0" borderId="0" xfId="47" applyFont="1" applyAlignment="1" applyProtection="1">
      <alignment horizontal="right"/>
    </xf>
    <xf numFmtId="0" fontId="57" fillId="0" borderId="0" xfId="47" applyNumberFormat="1" applyFont="1" applyAlignment="1" applyProtection="1">
      <alignment horizontal="left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28" borderId="0" xfId="47" applyFont="1" applyFill="1" applyProtection="1"/>
    <xf numFmtId="0" fontId="28" fillId="25" borderId="22" xfId="0" applyFont="1" applyFill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top" wrapText="1"/>
    </xf>
    <xf numFmtId="0" fontId="28" fillId="0" borderId="29" xfId="0" applyFont="1" applyBorder="1" applyAlignment="1" applyProtection="1">
      <alignment horizontal="center" vertical="top" wrapText="1"/>
    </xf>
    <xf numFmtId="0" fontId="28" fillId="0" borderId="31" xfId="0" applyFont="1" applyBorder="1" applyAlignment="1" applyProtection="1">
      <alignment horizontal="center" vertical="top" wrapText="1"/>
    </xf>
    <xf numFmtId="0" fontId="28" fillId="0" borderId="42" xfId="0" applyFont="1" applyBorder="1" applyAlignment="1" applyProtection="1">
      <alignment horizontal="center" vertical="top" wrapText="1"/>
    </xf>
    <xf numFmtId="0" fontId="34" fillId="0" borderId="11" xfId="0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 applyProtection="1">
      <alignment horizontal="center" vertical="center"/>
    </xf>
    <xf numFmtId="0" fontId="27" fillId="0" borderId="17" xfId="47" applyFont="1" applyBorder="1" applyAlignment="1" applyProtection="1">
      <alignment horizontal="right"/>
    </xf>
    <xf numFmtId="0" fontId="27" fillId="0" borderId="18" xfId="0" applyFont="1" applyFill="1" applyBorder="1" applyAlignment="1" applyProtection="1">
      <alignment horizontal="left" vertical="center"/>
    </xf>
    <xf numFmtId="0" fontId="28" fillId="0" borderId="31" xfId="0" applyFont="1" applyBorder="1" applyAlignment="1" applyProtection="1">
      <alignment horizontal="center" vertical="top" wrapText="1"/>
    </xf>
    <xf numFmtId="0" fontId="28" fillId="0" borderId="39" xfId="0" applyFont="1" applyBorder="1" applyAlignment="1" applyProtection="1">
      <alignment horizontal="center" vertical="top" wrapText="1"/>
    </xf>
    <xf numFmtId="0" fontId="28" fillId="0" borderId="21" xfId="0" applyFont="1" applyBorder="1" applyAlignment="1" applyProtection="1">
      <alignment horizontal="center" vertical="top" wrapText="1"/>
    </xf>
    <xf numFmtId="0" fontId="28" fillId="0" borderId="31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26" borderId="0" xfId="0" applyFont="1" applyFill="1" applyBorder="1" applyAlignment="1" applyProtection="1">
      <alignment vertical="center"/>
      <protection locked="0"/>
    </xf>
    <xf numFmtId="0" fontId="42" fillId="26" borderId="10" xfId="0" applyFont="1" applyFill="1" applyBorder="1" applyAlignment="1" applyProtection="1">
      <alignment vertical="center"/>
    </xf>
    <xf numFmtId="0" fontId="28" fillId="26" borderId="10" xfId="0" applyFont="1" applyFill="1" applyBorder="1" applyAlignment="1" applyProtection="1">
      <alignment horizontal="left" vertical="center" shrinkToFit="1"/>
      <protection locked="0"/>
    </xf>
    <xf numFmtId="0" fontId="3" fillId="26" borderId="10" xfId="0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</xf>
    <xf numFmtId="0" fontId="28" fillId="0" borderId="50" xfId="47" applyFont="1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27" fillId="0" borderId="0" xfId="47" applyFont="1" applyAlignment="1" applyProtection="1">
      <alignment wrapText="1"/>
    </xf>
    <xf numFmtId="0" fontId="28" fillId="0" borderId="0" xfId="0" applyFont="1" applyFill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47" applyFont="1" applyFill="1" applyBorder="1" applyAlignment="1" applyProtection="1">
      <alignment horizontal="left"/>
    </xf>
    <xf numFmtId="0" fontId="28" fillId="0" borderId="31" xfId="0" applyFont="1" applyBorder="1" applyAlignment="1" applyProtection="1">
      <alignment horizontal="center" vertical="top" wrapText="1"/>
    </xf>
    <xf numFmtId="0" fontId="63" fillId="0" borderId="31" xfId="0" applyFont="1" applyBorder="1" applyAlignment="1" applyProtection="1">
      <alignment horizontal="center" vertical="top" wrapText="1"/>
    </xf>
    <xf numFmtId="0" fontId="63" fillId="0" borderId="31" xfId="0" applyFont="1" applyBorder="1" applyAlignment="1" applyProtection="1">
      <alignment horizontal="center" vertical="top" wrapText="1"/>
    </xf>
    <xf numFmtId="0" fontId="28" fillId="0" borderId="13" xfId="0" applyFont="1" applyBorder="1" applyAlignment="1" applyProtection="1">
      <alignment vertical="center"/>
    </xf>
    <xf numFmtId="0" fontId="27" fillId="0" borderId="13" xfId="0" applyFont="1" applyBorder="1" applyAlignment="1" applyProtection="1">
      <alignment vertical="center"/>
    </xf>
    <xf numFmtId="0" fontId="27" fillId="0" borderId="14" xfId="0" applyFont="1" applyBorder="1" applyAlignment="1" applyProtection="1">
      <alignment vertical="center"/>
    </xf>
    <xf numFmtId="49" fontId="27" fillId="24" borderId="19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13" xfId="0" applyNumberFormat="1" applyFont="1" applyBorder="1" applyAlignment="1" applyProtection="1">
      <alignment horizontal="left" vertical="center" shrinkToFit="1"/>
      <protection locked="0"/>
    </xf>
    <xf numFmtId="0" fontId="28" fillId="0" borderId="19" xfId="0" applyFont="1" applyBorder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34" fillId="26" borderId="0" xfId="0" applyFont="1" applyFill="1" applyBorder="1" applyAlignment="1" applyProtection="1">
      <alignment horizontal="center" vertical="center"/>
    </xf>
    <xf numFmtId="0" fontId="34" fillId="26" borderId="15" xfId="0" applyFont="1" applyFill="1" applyBorder="1" applyAlignment="1" applyProtection="1">
      <alignment horizontal="center" vertical="center"/>
    </xf>
    <xf numFmtId="49" fontId="28" fillId="25" borderId="12" xfId="48" applyNumberFormat="1" applyFont="1" applyFill="1" applyBorder="1" applyAlignment="1" applyProtection="1">
      <alignment horizontal="left" vertical="center" shrinkToFit="1"/>
      <protection locked="0"/>
    </xf>
    <xf numFmtId="49" fontId="27" fillId="25" borderId="12" xfId="48" applyNumberFormat="1" applyFont="1" applyFill="1" applyBorder="1" applyAlignment="1" applyProtection="1">
      <alignment horizontal="left" vertical="center" shrinkToFit="1"/>
      <protection locked="0"/>
    </xf>
    <xf numFmtId="0" fontId="28" fillId="26" borderId="0" xfId="0" applyFont="1" applyFill="1" applyBorder="1" applyAlignment="1" applyProtection="1">
      <alignment horizontal="center"/>
    </xf>
    <xf numFmtId="0" fontId="27" fillId="27" borderId="23" xfId="0" applyFont="1" applyFill="1" applyBorder="1" applyAlignment="1" applyProtection="1">
      <alignment vertical="center"/>
      <protection locked="0"/>
    </xf>
    <xf numFmtId="0" fontId="27" fillId="27" borderId="24" xfId="0" applyFont="1" applyFill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44" fillId="26" borderId="0" xfId="0" quotePrefix="1" applyNumberFormat="1" applyFont="1" applyFill="1" applyBorder="1" applyAlignment="1" applyProtection="1">
      <alignment horizontal="right" vertical="center"/>
    </xf>
    <xf numFmtId="0" fontId="0" fillId="0" borderId="0" xfId="0" applyNumberFormat="1" applyAlignment="1">
      <alignment horizontal="right" vertical="center"/>
    </xf>
    <xf numFmtId="0" fontId="45" fillId="26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49" fontId="28" fillId="25" borderId="13" xfId="0" applyNumberFormat="1" applyFont="1" applyFill="1" applyBorder="1" applyAlignment="1" applyProtection="1">
      <alignment horizontal="left" vertical="center" shrinkToFit="1"/>
      <protection locked="0"/>
    </xf>
    <xf numFmtId="49" fontId="27" fillId="25" borderId="13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3" xfId="0" applyFont="1" applyBorder="1" applyAlignment="1" applyProtection="1">
      <alignment horizontal="left" vertical="center" shrinkToFit="1"/>
      <protection locked="0"/>
    </xf>
    <xf numFmtId="49" fontId="34" fillId="24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vertical="center" wrapText="1"/>
    </xf>
    <xf numFmtId="49" fontId="27" fillId="25" borderId="19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3" xfId="0" applyFont="1" applyBorder="1" applyAlignment="1" applyProtection="1">
      <alignment vertical="center" shrinkToFit="1"/>
      <protection locked="0"/>
    </xf>
    <xf numFmtId="0" fontId="27" fillId="0" borderId="14" xfId="0" applyFont="1" applyBorder="1" applyAlignment="1" applyProtection="1">
      <alignment vertical="center" shrinkToFit="1"/>
      <protection locked="0"/>
    </xf>
    <xf numFmtId="0" fontId="28" fillId="0" borderId="19" xfId="0" applyFont="1" applyFill="1" applyBorder="1" applyAlignment="1" applyProtection="1">
      <alignment horizontal="left" vertical="center"/>
    </xf>
    <xf numFmtId="0" fontId="27" fillId="0" borderId="13" xfId="0" applyFont="1" applyBorder="1" applyAlignment="1" applyProtection="1">
      <alignment horizontal="left" vertical="center"/>
    </xf>
    <xf numFmtId="0" fontId="27" fillId="0" borderId="14" xfId="0" applyFont="1" applyBorder="1" applyAlignment="1" applyProtection="1">
      <alignment horizontal="left" vertical="center"/>
    </xf>
    <xf numFmtId="49" fontId="28" fillId="24" borderId="19" xfId="0" applyNumberFormat="1" applyFont="1" applyFill="1" applyBorder="1" applyAlignment="1" applyProtection="1">
      <alignment horizontal="left" vertical="center" shrinkToFit="1"/>
      <protection locked="0"/>
    </xf>
    <xf numFmtId="0" fontId="28" fillId="25" borderId="13" xfId="0" applyFont="1" applyFill="1" applyBorder="1" applyAlignment="1" applyProtection="1">
      <alignment horizontal="left" vertical="center" shrinkToFit="1"/>
      <protection locked="0"/>
    </xf>
    <xf numFmtId="0" fontId="27" fillId="0" borderId="13" xfId="0" applyFont="1" applyBorder="1" applyAlignment="1">
      <alignment horizontal="left" vertical="center" shrinkToFit="1"/>
    </xf>
    <xf numFmtId="0" fontId="28" fillId="0" borderId="15" xfId="0" applyFont="1" applyBorder="1" applyAlignment="1" applyProtection="1">
      <alignment vertical="center"/>
    </xf>
    <xf numFmtId="0" fontId="28" fillId="0" borderId="16" xfId="0" applyFont="1" applyBorder="1" applyAlignment="1" applyProtection="1">
      <alignment vertical="center"/>
    </xf>
    <xf numFmtId="49" fontId="27" fillId="24" borderId="20" xfId="0" applyNumberFormat="1" applyFont="1" applyFill="1" applyBorder="1" applyAlignment="1" applyProtection="1">
      <alignment horizontal="left" vertical="center" shrinkToFit="1"/>
      <protection locked="0"/>
    </xf>
    <xf numFmtId="49" fontId="27" fillId="24" borderId="15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15" xfId="0" applyNumberFormat="1" applyFont="1" applyBorder="1" applyAlignment="1" applyProtection="1">
      <alignment horizontal="left" vertical="center" shrinkToFit="1"/>
      <protection locked="0"/>
    </xf>
    <xf numFmtId="0" fontId="43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49" fontId="28" fillId="2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28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>
      <alignment vertical="center" wrapText="1"/>
    </xf>
    <xf numFmtId="49" fontId="28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vertical="center" wrapText="1" shrinkToFit="1"/>
    </xf>
    <xf numFmtId="0" fontId="0" fillId="0" borderId="11" xfId="0" applyBorder="1" applyAlignment="1">
      <alignment vertical="center"/>
    </xf>
    <xf numFmtId="49" fontId="34" fillId="24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1" xfId="0" applyBorder="1" applyAlignment="1">
      <alignment vertical="center" wrapText="1"/>
    </xf>
    <xf numFmtId="49" fontId="34" fillId="25" borderId="11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vertical="center" wrapText="1"/>
    </xf>
    <xf numFmtId="164" fontId="43" fillId="0" borderId="11" xfId="41" applyFont="1" applyBorder="1" applyAlignment="1" applyProtection="1">
      <alignment vertical="center" wrapText="1"/>
    </xf>
    <xf numFmtId="0" fontId="27" fillId="25" borderId="17" xfId="0" applyFont="1" applyFill="1" applyBorder="1" applyAlignment="1" applyProtection="1">
      <alignment vertical="center"/>
    </xf>
    <xf numFmtId="0" fontId="27" fillId="0" borderId="18" xfId="0" applyFont="1" applyBorder="1" applyAlignment="1" applyProtection="1">
      <alignment vertical="center"/>
    </xf>
    <xf numFmtId="0" fontId="28" fillId="0" borderId="21" xfId="0" applyFont="1" applyFill="1" applyBorder="1" applyAlignment="1" applyProtection="1">
      <alignment vertical="top"/>
    </xf>
    <xf numFmtId="0" fontId="27" fillId="0" borderId="0" xfId="0" applyFont="1" applyAlignment="1" applyProtection="1"/>
    <xf numFmtId="0" fontId="53" fillId="0" borderId="32" xfId="0" applyFont="1" applyBorder="1" applyAlignment="1" applyProtection="1">
      <alignment vertical="center"/>
    </xf>
    <xf numFmtId="0" fontId="3" fillId="0" borderId="32" xfId="0" applyFont="1" applyBorder="1" applyAlignment="1">
      <alignment vertical="center"/>
    </xf>
    <xf numFmtId="0" fontId="28" fillId="29" borderId="22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28" fillId="31" borderId="22" xfId="0" applyFont="1" applyFill="1" applyBorder="1" applyAlignment="1" applyProtection="1">
      <alignment vertical="top" shrinkToFit="1"/>
      <protection locked="0"/>
    </xf>
    <xf numFmtId="0" fontId="0" fillId="31" borderId="22" xfId="0" applyFill="1" applyBorder="1" applyAlignment="1" applyProtection="1">
      <alignment vertical="top" shrinkToFit="1"/>
      <protection locked="0"/>
    </xf>
    <xf numFmtId="0" fontId="28" fillId="0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60" fillId="30" borderId="29" xfId="0" applyFont="1" applyFill="1" applyBorder="1" applyAlignment="1">
      <alignment horizontal="center" vertical="center" wrapText="1"/>
    </xf>
    <xf numFmtId="0" fontId="62" fillId="30" borderId="30" xfId="0" applyFont="1" applyFill="1" applyBorder="1" applyAlignment="1">
      <alignment horizontal="center" vertical="center" wrapText="1"/>
    </xf>
    <xf numFmtId="0" fontId="62" fillId="30" borderId="31" xfId="0" applyFont="1" applyFill="1" applyBorder="1" applyAlignment="1">
      <alignment horizontal="center" vertical="center" wrapText="1"/>
    </xf>
    <xf numFmtId="0" fontId="62" fillId="30" borderId="33" xfId="0" applyFont="1" applyFill="1" applyBorder="1" applyAlignment="1">
      <alignment horizontal="center" vertical="center" wrapText="1"/>
    </xf>
    <xf numFmtId="0" fontId="60" fillId="30" borderId="30" xfId="0" applyFont="1" applyFill="1" applyBorder="1" applyAlignment="1">
      <alignment vertical="center"/>
    </xf>
    <xf numFmtId="0" fontId="60" fillId="30" borderId="31" xfId="0" applyFont="1" applyFill="1" applyBorder="1" applyAlignment="1">
      <alignment vertical="center"/>
    </xf>
    <xf numFmtId="0" fontId="60" fillId="30" borderId="33" xfId="0" applyFont="1" applyFill="1" applyBorder="1" applyAlignment="1">
      <alignment vertical="center"/>
    </xf>
    <xf numFmtId="0" fontId="60" fillId="30" borderId="10" xfId="0" applyFont="1" applyFill="1" applyBorder="1" applyAlignment="1">
      <alignment horizontal="center" vertical="center" wrapText="1"/>
    </xf>
    <xf numFmtId="0" fontId="60" fillId="30" borderId="30" xfId="0" applyFont="1" applyFill="1" applyBorder="1" applyAlignment="1">
      <alignment horizontal="center" vertical="center" wrapText="1"/>
    </xf>
    <xf numFmtId="0" fontId="60" fillId="30" borderId="31" xfId="0" applyFont="1" applyFill="1" applyBorder="1" applyAlignment="1">
      <alignment horizontal="center" vertical="center" wrapText="1"/>
    </xf>
    <xf numFmtId="0" fontId="60" fillId="30" borderId="32" xfId="0" applyFont="1" applyFill="1" applyBorder="1" applyAlignment="1">
      <alignment horizontal="center" vertical="center" wrapText="1"/>
    </xf>
    <xf numFmtId="0" fontId="60" fillId="30" borderId="33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shrinkToFit="1"/>
    </xf>
    <xf numFmtId="0" fontId="28" fillId="0" borderId="17" xfId="0" applyFont="1" applyBorder="1" applyAlignment="1" applyProtection="1">
      <alignment horizontal="center" vertical="center" shrinkToFit="1"/>
    </xf>
    <xf numFmtId="0" fontId="28" fillId="0" borderId="11" xfId="0" applyFont="1" applyBorder="1" applyAlignment="1" applyProtection="1">
      <alignment horizontal="center" vertical="center" shrinkToFit="1"/>
    </xf>
    <xf numFmtId="0" fontId="28" fillId="0" borderId="18" xfId="0" applyFont="1" applyBorder="1" applyAlignment="1" applyProtection="1">
      <alignment horizontal="center" vertical="center" shrinkToFit="1"/>
    </xf>
    <xf numFmtId="0" fontId="28" fillId="0" borderId="22" xfId="0" applyFont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8" fillId="29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vertical="center"/>
    </xf>
    <xf numFmtId="0" fontId="27" fillId="30" borderId="17" xfId="0" applyFont="1" applyFill="1" applyBorder="1" applyAlignment="1" applyProtection="1">
      <alignment vertical="center" shrinkToFit="1"/>
      <protection locked="0"/>
    </xf>
    <xf numFmtId="0" fontId="27" fillId="30" borderId="18" xfId="0" applyFont="1" applyFill="1" applyBorder="1" applyAlignment="1" applyProtection="1">
      <alignment vertical="center" shrinkToFit="1"/>
      <protection locked="0"/>
    </xf>
    <xf numFmtId="0" fontId="27" fillId="30" borderId="11" xfId="0" applyFont="1" applyFill="1" applyBorder="1" applyAlignment="1" applyProtection="1">
      <alignment vertical="center" shrinkToFit="1"/>
      <protection locked="0"/>
    </xf>
    <xf numFmtId="0" fontId="34" fillId="0" borderId="17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30" borderId="22" xfId="0" applyFont="1" applyFill="1" applyBorder="1" applyAlignment="1" applyProtection="1">
      <alignment vertical="center" shrinkToFit="1"/>
      <protection locked="0"/>
    </xf>
    <xf numFmtId="0" fontId="0" fillId="30" borderId="22" xfId="0" applyFill="1" applyBorder="1" applyAlignment="1" applyProtection="1">
      <alignment vertical="center" shrinkToFit="1"/>
      <protection locked="0"/>
    </xf>
    <xf numFmtId="0" fontId="28" fillId="30" borderId="17" xfId="0" applyFont="1" applyFill="1" applyBorder="1" applyAlignment="1" applyProtection="1">
      <alignment vertical="center" shrinkToFit="1"/>
      <protection locked="0"/>
    </xf>
    <xf numFmtId="0" fontId="0" fillId="30" borderId="18" xfId="0" applyFill="1" applyBorder="1" applyAlignment="1" applyProtection="1">
      <alignment vertical="center" shrinkToFit="1"/>
      <protection locked="0"/>
    </xf>
    <xf numFmtId="0" fontId="34" fillId="0" borderId="17" xfId="0" applyFont="1" applyFill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63" fillId="0" borderId="28" xfId="0" applyFont="1" applyBorder="1" applyAlignment="1">
      <alignment vertical="top" wrapText="1"/>
    </xf>
    <xf numFmtId="0" fontId="63" fillId="0" borderId="31" xfId="0" applyFont="1" applyBorder="1" applyAlignment="1" applyProtection="1">
      <alignment vertical="top" wrapText="1"/>
    </xf>
    <xf numFmtId="0" fontId="63" fillId="0" borderId="32" xfId="0" applyFont="1" applyBorder="1" applyAlignment="1" applyProtection="1">
      <alignment vertical="top" wrapText="1"/>
    </xf>
    <xf numFmtId="0" fontId="63" fillId="0" borderId="33" xfId="0" applyFont="1" applyBorder="1" applyAlignment="1" applyProtection="1">
      <alignment vertical="top" wrapText="1"/>
    </xf>
    <xf numFmtId="0" fontId="63" fillId="0" borderId="28" xfId="0" applyFont="1" applyBorder="1" applyAlignment="1" applyProtection="1">
      <alignment vertical="top" wrapText="1"/>
    </xf>
    <xf numFmtId="14" fontId="63" fillId="0" borderId="31" xfId="0" quotePrefix="1" applyNumberFormat="1" applyFont="1" applyBorder="1" applyAlignment="1" applyProtection="1">
      <alignment vertical="top" wrapText="1"/>
    </xf>
    <xf numFmtId="0" fontId="63" fillId="0" borderId="31" xfId="0" applyFont="1" applyBorder="1" applyAlignment="1" applyProtection="1">
      <alignment horizontal="center" vertical="top" wrapText="1"/>
    </xf>
    <xf numFmtId="0" fontId="64" fillId="0" borderId="32" xfId="0" applyFont="1" applyBorder="1" applyAlignment="1">
      <alignment horizontal="center" vertical="top" wrapText="1"/>
    </xf>
    <xf numFmtId="0" fontId="64" fillId="0" borderId="33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center" vertical="top" wrapText="1"/>
    </xf>
    <xf numFmtId="0" fontId="64" fillId="0" borderId="28" xfId="0" applyFont="1" applyBorder="1" applyAlignment="1">
      <alignment horizontal="center" vertical="top" wrapText="1"/>
    </xf>
    <xf numFmtId="0" fontId="63" fillId="0" borderId="31" xfId="0" quotePrefix="1" applyFont="1" applyBorder="1" applyAlignment="1" applyProtection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29" xfId="0" applyFont="1" applyBorder="1" applyAlignment="1" applyProtection="1">
      <alignment vertical="top" wrapText="1"/>
    </xf>
    <xf numFmtId="0" fontId="28" fillId="0" borderId="10" xfId="0" applyFont="1" applyBorder="1" applyAlignment="1" applyProtection="1">
      <alignment vertical="top" wrapText="1"/>
    </xf>
    <xf numFmtId="0" fontId="28" fillId="0" borderId="30" xfId="0" applyFont="1" applyBorder="1" applyAlignment="1" applyProtection="1">
      <alignment vertical="top" wrapText="1"/>
    </xf>
    <xf numFmtId="0" fontId="28" fillId="0" borderId="27" xfId="0" applyFont="1" applyBorder="1" applyAlignment="1" applyProtection="1">
      <alignment vertical="top" wrapText="1"/>
    </xf>
    <xf numFmtId="0" fontId="28" fillId="0" borderId="29" xfId="0" applyFont="1" applyBorder="1" applyAlignment="1" applyProtection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28" fillId="0" borderId="28" xfId="0" applyFont="1" applyBorder="1" applyAlignment="1" applyProtection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31" xfId="0" applyFont="1" applyBorder="1" applyAlignment="1" applyProtection="1">
      <alignment vertical="top" wrapText="1"/>
    </xf>
    <xf numFmtId="0" fontId="28" fillId="0" borderId="32" xfId="0" applyFont="1" applyBorder="1" applyAlignment="1" applyProtection="1">
      <alignment vertical="top" wrapText="1"/>
    </xf>
    <xf numFmtId="0" fontId="28" fillId="0" borderId="33" xfId="0" applyFont="1" applyBorder="1" applyAlignment="1" applyProtection="1">
      <alignment vertical="top" wrapText="1"/>
    </xf>
    <xf numFmtId="0" fontId="28" fillId="0" borderId="31" xfId="0" applyFont="1" applyBorder="1" applyAlignment="1" applyProtection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8" fillId="0" borderId="22" xfId="0" applyFont="1" applyBorder="1" applyAlignment="1">
      <alignment vertical="top" wrapText="1"/>
    </xf>
    <xf numFmtId="0" fontId="28" fillId="0" borderId="17" xfId="0" applyFont="1" applyBorder="1" applyAlignment="1" applyProtection="1">
      <alignment vertical="top" wrapText="1"/>
    </xf>
    <xf numFmtId="0" fontId="28" fillId="0" borderId="11" xfId="0" applyFont="1" applyBorder="1" applyAlignment="1" applyProtection="1">
      <alignment vertical="top" wrapText="1"/>
    </xf>
    <xf numFmtId="0" fontId="28" fillId="0" borderId="18" xfId="0" applyFont="1" applyBorder="1" applyAlignment="1" applyProtection="1">
      <alignment vertical="top" wrapText="1"/>
    </xf>
    <xf numFmtId="0" fontId="28" fillId="0" borderId="22" xfId="0" applyFont="1" applyBorder="1" applyAlignment="1" applyProtection="1">
      <alignment vertical="top" wrapText="1"/>
    </xf>
    <xf numFmtId="0" fontId="28" fillId="0" borderId="17" xfId="0" applyFont="1" applyBorder="1" applyAlignment="1" applyProtection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8" fillId="0" borderId="43" xfId="0" applyFont="1" applyBorder="1" applyAlignment="1">
      <alignment vertical="top" wrapText="1"/>
    </xf>
    <xf numFmtId="0" fontId="28" fillId="0" borderId="42" xfId="0" applyFont="1" applyBorder="1" applyAlignment="1" applyProtection="1">
      <alignment vertical="top" wrapText="1"/>
    </xf>
    <xf numFmtId="0" fontId="28" fillId="0" borderId="44" xfId="0" applyFont="1" applyBorder="1" applyAlignment="1" applyProtection="1">
      <alignment vertical="top" wrapText="1"/>
    </xf>
    <xf numFmtId="0" fontId="28" fillId="0" borderId="45" xfId="0" applyFont="1" applyBorder="1" applyAlignment="1" applyProtection="1">
      <alignment vertical="top" wrapText="1"/>
    </xf>
    <xf numFmtId="0" fontId="28" fillId="0" borderId="43" xfId="0" applyFont="1" applyBorder="1" applyAlignment="1" applyProtection="1">
      <alignment vertical="top" wrapText="1"/>
    </xf>
    <xf numFmtId="0" fontId="28" fillId="0" borderId="42" xfId="0" applyFont="1" applyBorder="1" applyAlignment="1" applyProtection="1">
      <alignment horizontal="center" vertical="top" wrapText="1"/>
    </xf>
    <xf numFmtId="0" fontId="27" fillId="0" borderId="44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9" xfId="0" applyFont="1" applyBorder="1" applyAlignment="1" applyProtection="1">
      <alignment vertical="top" wrapText="1"/>
    </xf>
    <xf numFmtId="0" fontId="28" fillId="0" borderId="40" xfId="0" applyFont="1" applyBorder="1" applyAlignment="1" applyProtection="1">
      <alignment vertical="top" wrapText="1"/>
    </xf>
    <xf numFmtId="0" fontId="28" fillId="0" borderId="41" xfId="0" applyFont="1" applyBorder="1" applyAlignment="1" applyProtection="1">
      <alignment vertical="top" wrapText="1"/>
    </xf>
    <xf numFmtId="0" fontId="28" fillId="0" borderId="38" xfId="0" applyFont="1" applyBorder="1" applyAlignment="1" applyProtection="1">
      <alignment vertical="top" wrapText="1"/>
    </xf>
    <xf numFmtId="0" fontId="28" fillId="0" borderId="39" xfId="0" applyFont="1" applyBorder="1" applyAlignment="1" applyProtection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8" fillId="0" borderId="46" xfId="0" applyFont="1" applyBorder="1" applyAlignment="1">
      <alignment vertical="top" wrapText="1"/>
    </xf>
    <xf numFmtId="0" fontId="28" fillId="0" borderId="21" xfId="0" applyFont="1" applyBorder="1" applyAlignment="1" applyProtection="1">
      <alignment vertical="top" wrapText="1"/>
    </xf>
    <xf numFmtId="0" fontId="28" fillId="0" borderId="0" xfId="0" applyFont="1" applyBorder="1" applyAlignment="1" applyProtection="1">
      <alignment vertical="top" wrapText="1"/>
    </xf>
    <xf numFmtId="0" fontId="28" fillId="0" borderId="47" xfId="0" applyFont="1" applyBorder="1" applyAlignment="1" applyProtection="1">
      <alignment vertical="top" wrapText="1"/>
    </xf>
    <xf numFmtId="0" fontId="28" fillId="0" borderId="46" xfId="0" applyFont="1" applyBorder="1" applyAlignment="1" applyProtection="1">
      <alignment vertical="top" wrapText="1"/>
    </xf>
    <xf numFmtId="0" fontId="28" fillId="0" borderId="21" xfId="0" applyFont="1" applyBorder="1" applyAlignment="1" applyProtection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47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7" fillId="0" borderId="46" xfId="0" applyFont="1" applyBorder="1" applyAlignment="1">
      <alignment horizontal="center" vertical="top" wrapText="1"/>
    </xf>
    <xf numFmtId="0" fontId="28" fillId="0" borderId="34" xfId="0" applyFont="1" applyBorder="1" applyAlignment="1">
      <alignment vertical="top" wrapText="1"/>
    </xf>
    <xf numFmtId="0" fontId="28" fillId="0" borderId="35" xfId="0" applyFont="1" applyBorder="1" applyAlignment="1" applyProtection="1">
      <alignment vertical="top" wrapText="1"/>
    </xf>
    <xf numFmtId="0" fontId="28" fillId="0" borderId="36" xfId="0" applyFont="1" applyBorder="1" applyAlignment="1" applyProtection="1">
      <alignment vertical="top" wrapText="1"/>
    </xf>
    <xf numFmtId="0" fontId="28" fillId="0" borderId="37" xfId="0" applyFont="1" applyBorder="1" applyAlignment="1" applyProtection="1">
      <alignment vertical="top" wrapText="1"/>
    </xf>
    <xf numFmtId="0" fontId="28" fillId="0" borderId="34" xfId="0" applyFont="1" applyBorder="1" applyAlignment="1" applyProtection="1">
      <alignment vertical="top" wrapText="1"/>
    </xf>
    <xf numFmtId="0" fontId="28" fillId="0" borderId="35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8" fillId="0" borderId="34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28" fillId="0" borderId="22" xfId="0" applyFont="1" applyBorder="1" applyAlignment="1">
      <alignment vertical="center"/>
    </xf>
    <xf numFmtId="0" fontId="28" fillId="0" borderId="17" xfId="0" applyFont="1" applyBorder="1" applyAlignment="1" applyProtection="1">
      <alignment vertical="center"/>
    </xf>
    <xf numFmtId="0" fontId="28" fillId="0" borderId="11" xfId="0" applyFont="1" applyBorder="1" applyAlignment="1" applyProtection="1">
      <alignment vertical="center"/>
    </xf>
    <xf numFmtId="0" fontId="28" fillId="0" borderId="18" xfId="0" applyFont="1" applyBorder="1" applyAlignment="1" applyProtection="1">
      <alignment vertical="center"/>
    </xf>
    <xf numFmtId="0" fontId="28" fillId="0" borderId="22" xfId="0" applyFont="1" applyBorder="1" applyAlignment="1" applyProtection="1">
      <alignment vertical="center"/>
    </xf>
    <xf numFmtId="0" fontId="28" fillId="0" borderId="17" xfId="0" applyFont="1" applyBorder="1" applyAlignment="1" applyProtection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17" xfId="0" quotePrefix="1" applyFont="1" applyBorder="1" applyAlignment="1" applyProtection="1">
      <alignment vertical="top" wrapText="1"/>
    </xf>
    <xf numFmtId="0" fontId="28" fillId="0" borderId="31" xfId="0" quotePrefix="1" applyNumberFormat="1" applyFont="1" applyBorder="1" applyAlignment="1" applyProtection="1">
      <alignment vertical="top" wrapText="1"/>
    </xf>
    <xf numFmtId="0" fontId="28" fillId="0" borderId="32" xfId="0" applyNumberFormat="1" applyFont="1" applyBorder="1" applyAlignment="1" applyProtection="1">
      <alignment vertical="top" wrapText="1"/>
    </xf>
    <xf numFmtId="0" fontId="28" fillId="0" borderId="33" xfId="0" applyNumberFormat="1" applyFont="1" applyBorder="1" applyAlignment="1" applyProtection="1">
      <alignment vertical="top" wrapText="1"/>
    </xf>
    <xf numFmtId="0" fontId="63" fillId="0" borderId="31" xfId="0" quotePrefix="1" applyFont="1" applyBorder="1" applyAlignment="1" applyProtection="1">
      <alignment horizontal="center" vertical="top" wrapText="1"/>
    </xf>
    <xf numFmtId="0" fontId="28" fillId="0" borderId="50" xfId="47" applyFont="1" applyBorder="1" applyAlignment="1" applyProtection="1">
      <alignment vertical="center" wrapText="1"/>
      <protection locked="0"/>
    </xf>
    <xf numFmtId="0" fontId="28" fillId="0" borderId="51" xfId="47" applyFont="1" applyBorder="1" applyAlignment="1" applyProtection="1">
      <alignment vertical="center" wrapText="1"/>
      <protection locked="0"/>
    </xf>
    <xf numFmtId="0" fontId="28" fillId="0" borderId="52" xfId="47" applyFont="1" applyBorder="1" applyAlignment="1" applyProtection="1">
      <alignment vertical="center" wrapText="1"/>
      <protection locked="0"/>
    </xf>
    <xf numFmtId="0" fontId="28" fillId="0" borderId="50" xfId="47" applyFont="1" applyBorder="1" applyAlignment="1" applyProtection="1">
      <alignment horizontal="center" vertical="center" wrapText="1"/>
      <protection locked="0"/>
    </xf>
    <xf numFmtId="0" fontId="28" fillId="0" borderId="51" xfId="47" applyFont="1" applyBorder="1" applyAlignment="1" applyProtection="1">
      <alignment horizontal="center" vertical="center" wrapText="1"/>
      <protection locked="0"/>
    </xf>
    <xf numFmtId="0" fontId="28" fillId="0" borderId="52" xfId="47" applyFont="1" applyBorder="1" applyAlignment="1" applyProtection="1">
      <alignment horizontal="center" vertical="center" wrapText="1"/>
      <protection locked="0"/>
    </xf>
    <xf numFmtId="0" fontId="43" fillId="0" borderId="50" xfId="47" applyFont="1" applyBorder="1" applyAlignment="1" applyProtection="1">
      <alignment horizontal="center" vertical="center" wrapText="1"/>
      <protection locked="0"/>
    </xf>
    <xf numFmtId="0" fontId="43" fillId="0" borderId="51" xfId="47" applyFont="1" applyBorder="1" applyAlignment="1" applyProtection="1">
      <alignment horizontal="center" vertical="center" wrapText="1"/>
      <protection locked="0"/>
    </xf>
    <xf numFmtId="0" fontId="43" fillId="0" borderId="52" xfId="47" applyFont="1" applyBorder="1" applyAlignment="1" applyProtection="1">
      <alignment horizontal="center" vertical="center" wrapText="1"/>
      <protection locked="0"/>
    </xf>
    <xf numFmtId="0" fontId="56" fillId="0" borderId="0" xfId="47" applyFont="1" applyAlignment="1" applyProtection="1"/>
    <xf numFmtId="0" fontId="58" fillId="0" borderId="0" xfId="0" applyFont="1" applyAlignment="1"/>
    <xf numFmtId="0" fontId="28" fillId="0" borderId="49" xfId="47" applyFont="1" applyBorder="1" applyAlignment="1" applyProtection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26" fillId="27" borderId="23" xfId="0" applyFont="1" applyFill="1" applyBorder="1" applyAlignment="1" applyProtection="1">
      <alignment vertical="center"/>
      <protection locked="0"/>
    </xf>
    <xf numFmtId="0" fontId="26" fillId="27" borderId="24" xfId="0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7" fillId="0" borderId="22" xfId="47" applyFont="1" applyBorder="1" applyAlignment="1" applyProtection="1">
      <alignment vertical="center" shrinkToFit="1"/>
      <protection locked="0"/>
    </xf>
    <xf numFmtId="0" fontId="27" fillId="0" borderId="22" xfId="0" applyFont="1" applyBorder="1" applyAlignment="1" applyProtection="1">
      <alignment vertical="center" shrinkToFit="1"/>
      <protection locked="0"/>
    </xf>
    <xf numFmtId="0" fontId="28" fillId="0" borderId="54" xfId="0" applyFont="1" applyBorder="1" applyAlignment="1" applyProtection="1">
      <alignment horizontal="center" vertical="center" wrapText="1"/>
    </xf>
    <xf numFmtId="0" fontId="28" fillId="0" borderId="48" xfId="47" applyFont="1" applyBorder="1" applyAlignment="1" applyProtection="1">
      <alignment horizontal="center" vertical="center" wrapText="1"/>
    </xf>
    <xf numFmtId="0" fontId="28" fillId="0" borderId="53" xfId="0" applyFont="1" applyBorder="1" applyAlignment="1" applyProtection="1">
      <alignment horizontal="center" vertical="center" wrapText="1"/>
    </xf>
    <xf numFmtId="0" fontId="55" fillId="0" borderId="0" xfId="47" applyFont="1" applyAlignment="1" applyProtection="1">
      <alignment horizontal="center" shrinkToFit="1"/>
    </xf>
    <xf numFmtId="0" fontId="0" fillId="0" borderId="0" xfId="0" applyAlignment="1">
      <alignment horizontal="center" shrinkToFit="1"/>
    </xf>
    <xf numFmtId="0" fontId="28" fillId="32" borderId="17" xfId="47" applyFont="1" applyFill="1" applyBorder="1" applyAlignment="1" applyProtection="1">
      <alignment horizontal="left"/>
    </xf>
    <xf numFmtId="0" fontId="28" fillId="32" borderId="11" xfId="47" applyFont="1" applyFill="1" applyBorder="1" applyAlignment="1" applyProtection="1">
      <alignment horizontal="left"/>
    </xf>
    <xf numFmtId="0" fontId="28" fillId="32" borderId="18" xfId="47" applyFont="1" applyFill="1" applyBorder="1" applyAlignment="1" applyProtection="1">
      <alignment horizontal="left"/>
    </xf>
    <xf numFmtId="49" fontId="36" fillId="24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49" fontId="28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49" fontId="34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29" borderId="22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vertical="center"/>
    </xf>
    <xf numFmtId="0" fontId="28" fillId="31" borderId="22" xfId="0" applyFont="1" applyFill="1" applyBorder="1" applyAlignment="1" applyProtection="1">
      <alignment vertical="top" shrinkToFit="1"/>
    </xf>
    <xf numFmtId="0" fontId="0" fillId="31" borderId="22" xfId="0" applyFill="1" applyBorder="1" applyAlignment="1">
      <alignment vertical="top" shrinkToFit="1"/>
    </xf>
    <xf numFmtId="0" fontId="28" fillId="0" borderId="27" xfId="0" applyFont="1" applyFill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61" fillId="30" borderId="29" xfId="0" applyFont="1" applyFill="1" applyBorder="1" applyAlignment="1">
      <alignment horizontal="center" vertical="center" wrapText="1"/>
    </xf>
    <xf numFmtId="0" fontId="61" fillId="30" borderId="30" xfId="0" applyFont="1" applyFill="1" applyBorder="1" applyAlignment="1">
      <alignment vertical="center"/>
    </xf>
    <xf numFmtId="0" fontId="61" fillId="30" borderId="31" xfId="0" applyFont="1" applyFill="1" applyBorder="1" applyAlignment="1">
      <alignment vertical="center"/>
    </xf>
    <xf numFmtId="0" fontId="61" fillId="30" borderId="33" xfId="0" applyFont="1" applyFill="1" applyBorder="1" applyAlignment="1">
      <alignment vertical="center"/>
    </xf>
    <xf numFmtId="0" fontId="27" fillId="30" borderId="17" xfId="0" applyFont="1" applyFill="1" applyBorder="1" applyAlignment="1">
      <alignment vertical="center"/>
    </xf>
    <xf numFmtId="0" fontId="27" fillId="30" borderId="18" xfId="0" applyFont="1" applyFill="1" applyBorder="1" applyAlignment="1">
      <alignment vertical="center"/>
    </xf>
    <xf numFmtId="0" fontId="27" fillId="30" borderId="11" xfId="0" applyFont="1" applyFill="1" applyBorder="1" applyAlignment="1">
      <alignment vertical="center"/>
    </xf>
    <xf numFmtId="0" fontId="28" fillId="30" borderId="22" xfId="0" applyFont="1" applyFill="1" applyBorder="1" applyAlignment="1">
      <alignment vertical="center" shrinkToFit="1"/>
    </xf>
    <xf numFmtId="0" fontId="0" fillId="30" borderId="22" xfId="0" applyFill="1" applyBorder="1" applyAlignment="1">
      <alignment vertical="center" shrinkToFit="1"/>
    </xf>
    <xf numFmtId="0" fontId="28" fillId="30" borderId="17" xfId="0" applyFont="1" applyFill="1" applyBorder="1" applyAlignment="1">
      <alignment vertical="center" shrinkToFit="1"/>
    </xf>
    <xf numFmtId="0" fontId="0" fillId="30" borderId="18" xfId="0" applyFill="1" applyBorder="1" applyAlignment="1">
      <alignment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2" xfId="43"/>
    <cellStyle name="標準 2 2" xfId="48"/>
    <cellStyle name="標準 3" xfId="44"/>
    <cellStyle name="標準 4" xfId="45"/>
    <cellStyle name="標準 5" xfId="47"/>
    <cellStyle name="良い" xfId="46" builtinId="26" customBuiltin="1"/>
  </cellStyles>
  <dxfs count="0"/>
  <tableStyles count="0" defaultTableStyle="TableStyleMedium2" defaultPivotStyle="PivotStyleLight16"/>
  <colors>
    <mruColors>
      <color rgb="FF0000FF"/>
      <color rgb="FFFFFFCC"/>
      <color rgb="FFFFFF99"/>
      <color rgb="FF3333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23</xdr:row>
          <xdr:rowOff>0</xdr:rowOff>
        </xdr:from>
        <xdr:to>
          <xdr:col>5</xdr:col>
          <xdr:colOff>190500</xdr:colOff>
          <xdr:row>24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23</xdr:row>
          <xdr:rowOff>0</xdr:rowOff>
        </xdr:from>
        <xdr:to>
          <xdr:col>5</xdr:col>
          <xdr:colOff>190500</xdr:colOff>
          <xdr:row>24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30</xdr:row>
          <xdr:rowOff>15240</xdr:rowOff>
        </xdr:from>
        <xdr:to>
          <xdr:col>2</xdr:col>
          <xdr:colOff>106680</xdr:colOff>
          <xdr:row>31</xdr:row>
          <xdr:rowOff>15240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31</xdr:row>
          <xdr:rowOff>0</xdr:rowOff>
        </xdr:from>
        <xdr:to>
          <xdr:col>2</xdr:col>
          <xdr:colOff>106680</xdr:colOff>
          <xdr:row>32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23</xdr:row>
          <xdr:rowOff>0</xdr:rowOff>
        </xdr:from>
        <xdr:to>
          <xdr:col>5</xdr:col>
          <xdr:colOff>190500</xdr:colOff>
          <xdr:row>24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23</xdr:row>
          <xdr:rowOff>0</xdr:rowOff>
        </xdr:from>
        <xdr:to>
          <xdr:col>5</xdr:col>
          <xdr:colOff>190500</xdr:colOff>
          <xdr:row>24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30</xdr:row>
          <xdr:rowOff>15240</xdr:rowOff>
        </xdr:from>
        <xdr:to>
          <xdr:col>2</xdr:col>
          <xdr:colOff>106680</xdr:colOff>
          <xdr:row>31</xdr:row>
          <xdr:rowOff>15240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31</xdr:row>
          <xdr:rowOff>0</xdr:rowOff>
        </xdr:from>
        <xdr:to>
          <xdr:col>2</xdr:col>
          <xdr:colOff>106680</xdr:colOff>
          <xdr:row>32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12</xdr:row>
          <xdr:rowOff>15240</xdr:rowOff>
        </xdr:from>
        <xdr:to>
          <xdr:col>2</xdr:col>
          <xdr:colOff>129540</xdr:colOff>
          <xdr:row>13</xdr:row>
          <xdr:rowOff>60960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13</xdr:row>
          <xdr:rowOff>0</xdr:rowOff>
        </xdr:from>
        <xdr:to>
          <xdr:col>2</xdr:col>
          <xdr:colOff>129540</xdr:colOff>
          <xdr:row>14</xdr:row>
          <xdr:rowOff>45720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31</xdr:row>
          <xdr:rowOff>15240</xdr:rowOff>
        </xdr:from>
        <xdr:to>
          <xdr:col>10</xdr:col>
          <xdr:colOff>106680</xdr:colOff>
          <xdr:row>32</xdr:row>
          <xdr:rowOff>15240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32</xdr:row>
          <xdr:rowOff>0</xdr:rowOff>
        </xdr:from>
        <xdr:to>
          <xdr:col>10</xdr:col>
          <xdr:colOff>106680</xdr:colOff>
          <xdr:row>33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71666</xdr:colOff>
      <xdr:row>9</xdr:row>
      <xdr:rowOff>172356</xdr:rowOff>
    </xdr:from>
    <xdr:to>
      <xdr:col>23</xdr:col>
      <xdr:colOff>136072</xdr:colOff>
      <xdr:row>14</xdr:row>
      <xdr:rowOff>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>
          <a:off x="3555095" y="1777999"/>
          <a:ext cx="3738334" cy="589644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6</xdr:col>
      <xdr:colOff>260351</xdr:colOff>
      <xdr:row>8</xdr:row>
      <xdr:rowOff>117928</xdr:rowOff>
    </xdr:from>
    <xdr:to>
      <xdr:col>8</xdr:col>
      <xdr:colOff>76200</xdr:colOff>
      <xdr:row>12</xdr:row>
      <xdr:rowOff>26306</xdr:rowOff>
    </xdr:to>
    <xdr:sp macro="" textlink="">
      <xdr:nvSpPr>
        <xdr:cNvPr id="64" name="Line 23"/>
        <xdr:cNvSpPr>
          <a:spLocks noChangeShapeType="1"/>
        </xdr:cNvSpPr>
      </xdr:nvSpPr>
      <xdr:spPr bwMode="auto">
        <a:xfrm>
          <a:off x="2872922" y="1533071"/>
          <a:ext cx="686707" cy="575128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17237</xdr:colOff>
      <xdr:row>17</xdr:row>
      <xdr:rowOff>208867</xdr:rowOff>
    </xdr:from>
    <xdr:to>
      <xdr:col>43</xdr:col>
      <xdr:colOff>50123</xdr:colOff>
      <xdr:row>19</xdr:row>
      <xdr:rowOff>47624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>
          <a:off x="8848273" y="3256867"/>
          <a:ext cx="2849564" cy="328614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6</xdr:col>
      <xdr:colOff>258536</xdr:colOff>
      <xdr:row>15</xdr:row>
      <xdr:rowOff>190500</xdr:rowOff>
    </xdr:from>
    <xdr:to>
      <xdr:col>8</xdr:col>
      <xdr:colOff>6350</xdr:colOff>
      <xdr:row>16</xdr:row>
      <xdr:rowOff>213180</xdr:rowOff>
    </xdr:to>
    <xdr:sp macro="" textlink="">
      <xdr:nvSpPr>
        <xdr:cNvPr id="66" name="Line 23"/>
        <xdr:cNvSpPr>
          <a:spLocks noChangeShapeType="1"/>
        </xdr:cNvSpPr>
      </xdr:nvSpPr>
      <xdr:spPr bwMode="auto">
        <a:xfrm>
          <a:off x="2871107" y="2748643"/>
          <a:ext cx="618672" cy="267608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oneCellAnchor>
    <xdr:from>
      <xdr:col>44</xdr:col>
      <xdr:colOff>575812</xdr:colOff>
      <xdr:row>17</xdr:row>
      <xdr:rowOff>167140</xdr:rowOff>
    </xdr:from>
    <xdr:ext cx="3695700" cy="333375"/>
    <xdr:sp macro="" textlink="">
      <xdr:nvSpPr>
        <xdr:cNvPr id="67" name="AutoShape 24"/>
        <xdr:cNvSpPr>
          <a:spLocks noChangeArrowheads="1"/>
        </xdr:cNvSpPr>
      </xdr:nvSpPr>
      <xdr:spPr bwMode="auto">
        <a:xfrm>
          <a:off x="12291562" y="3215140"/>
          <a:ext cx="3695700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捺印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（社印又は責任者の印）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またはサインをお願い致します。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8</xdr:col>
      <xdr:colOff>41923</xdr:colOff>
      <xdr:row>21</xdr:row>
      <xdr:rowOff>35830</xdr:rowOff>
    </xdr:from>
    <xdr:to>
      <xdr:col>44</xdr:col>
      <xdr:colOff>0</xdr:colOff>
      <xdr:row>22</xdr:row>
      <xdr:rowOff>13608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>
          <a:off x="3525352" y="3873044"/>
          <a:ext cx="8190398" cy="277135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27215</xdr:colOff>
      <xdr:row>21</xdr:row>
      <xdr:rowOff>188459</xdr:rowOff>
    </xdr:from>
    <xdr:to>
      <xdr:col>46</xdr:col>
      <xdr:colOff>46268</xdr:colOff>
      <xdr:row>21</xdr:row>
      <xdr:rowOff>231322</xdr:rowOff>
    </xdr:to>
    <xdr:sp macro="" textlink="">
      <xdr:nvSpPr>
        <xdr:cNvPr id="69" name="Line 23"/>
        <xdr:cNvSpPr>
          <a:spLocks noChangeShapeType="1"/>
        </xdr:cNvSpPr>
      </xdr:nvSpPr>
      <xdr:spPr bwMode="auto">
        <a:xfrm flipH="1">
          <a:off x="11674929" y="4025673"/>
          <a:ext cx="767446" cy="42863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13608</xdr:colOff>
      <xdr:row>22</xdr:row>
      <xdr:rowOff>48077</xdr:rowOff>
    </xdr:from>
    <xdr:to>
      <xdr:col>43</xdr:col>
      <xdr:colOff>51257</xdr:colOff>
      <xdr:row>24</xdr:row>
      <xdr:rowOff>58963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>
          <a:off x="3497037" y="4184648"/>
          <a:ext cx="8201934" cy="609601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oneCellAnchor>
    <xdr:from>
      <xdr:col>0</xdr:col>
      <xdr:colOff>217714</xdr:colOff>
      <xdr:row>4</xdr:row>
      <xdr:rowOff>95250</xdr:rowOff>
    </xdr:from>
    <xdr:ext cx="2679699" cy="1038679"/>
    <xdr:sp macro="" textlink="">
      <xdr:nvSpPr>
        <xdr:cNvPr id="71" name="AutoShape 9"/>
        <xdr:cNvSpPr>
          <a:spLocks noChangeArrowheads="1"/>
        </xdr:cNvSpPr>
      </xdr:nvSpPr>
      <xdr:spPr bwMode="auto">
        <a:xfrm>
          <a:off x="217714" y="938893"/>
          <a:ext cx="2679699" cy="1038679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上段：お取引に応じ、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ミネベア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ミツミ株式会社かミツミ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電機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株式会社を記入ください。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下段：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ミネベアミツミ株式会社またはミツミ電機株式会社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の事業本部 、事業部を記入ください。　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6351</xdr:colOff>
      <xdr:row>2</xdr:row>
      <xdr:rowOff>182563</xdr:rowOff>
    </xdr:from>
    <xdr:to>
      <xdr:col>33</xdr:col>
      <xdr:colOff>95250</xdr:colOff>
      <xdr:row>4</xdr:row>
      <xdr:rowOff>54428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>
          <a:off x="3489780" y="590777"/>
          <a:ext cx="6171291" cy="307294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33</xdr:col>
      <xdr:colOff>206830</xdr:colOff>
      <xdr:row>3</xdr:row>
      <xdr:rowOff>79375</xdr:rowOff>
    </xdr:from>
    <xdr:to>
      <xdr:col>39</xdr:col>
      <xdr:colOff>60779</xdr:colOff>
      <xdr:row>3</xdr:row>
      <xdr:rowOff>92530</xdr:rowOff>
    </xdr:to>
    <xdr:sp macro="" textlink="">
      <xdr:nvSpPr>
        <xdr:cNvPr id="73" name="Line 23"/>
        <xdr:cNvSpPr>
          <a:spLocks noChangeShapeType="1"/>
        </xdr:cNvSpPr>
      </xdr:nvSpPr>
      <xdr:spPr bwMode="auto">
        <a:xfrm flipH="1">
          <a:off x="9772651" y="705304"/>
          <a:ext cx="1119414" cy="1315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oneCellAnchor>
    <xdr:from>
      <xdr:col>37</xdr:col>
      <xdr:colOff>8621</xdr:colOff>
      <xdr:row>2</xdr:row>
      <xdr:rowOff>163288</xdr:rowOff>
    </xdr:from>
    <xdr:ext cx="1546224" cy="238125"/>
    <xdr:sp macro="" textlink="">
      <xdr:nvSpPr>
        <xdr:cNvPr id="74" name="AutoShape 9"/>
        <xdr:cNvSpPr>
          <a:spLocks noChangeArrowheads="1"/>
        </xdr:cNvSpPr>
      </xdr:nvSpPr>
      <xdr:spPr bwMode="auto">
        <a:xfrm>
          <a:off x="10431692" y="571502"/>
          <a:ext cx="1546224" cy="238125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言語を選択ください</a:t>
          </a:r>
        </a:p>
      </xdr:txBody>
    </xdr:sp>
    <xdr:clientData/>
  </xdr:oneCellAnchor>
  <xdr:twoCellAnchor>
    <xdr:from>
      <xdr:col>7</xdr:col>
      <xdr:colOff>429987</xdr:colOff>
      <xdr:row>14</xdr:row>
      <xdr:rowOff>160564</xdr:rowOff>
    </xdr:from>
    <xdr:to>
      <xdr:col>44</xdr:col>
      <xdr:colOff>54429</xdr:colOff>
      <xdr:row>19</xdr:row>
      <xdr:rowOff>31750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>
          <a:off x="3467404" y="2552397"/>
          <a:ext cx="8228692" cy="1035353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60327</xdr:colOff>
      <xdr:row>18</xdr:row>
      <xdr:rowOff>108629</xdr:rowOff>
    </xdr:from>
    <xdr:to>
      <xdr:col>44</xdr:col>
      <xdr:colOff>575810</xdr:colOff>
      <xdr:row>18</xdr:row>
      <xdr:rowOff>118456</xdr:rowOff>
    </xdr:to>
    <xdr:sp macro="" textlink="">
      <xdr:nvSpPr>
        <xdr:cNvPr id="76" name="Line 23"/>
        <xdr:cNvSpPr>
          <a:spLocks noChangeShapeType="1"/>
        </xdr:cNvSpPr>
      </xdr:nvSpPr>
      <xdr:spPr bwMode="auto">
        <a:xfrm flipH="1">
          <a:off x="11708041" y="3401558"/>
          <a:ext cx="583519" cy="9827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27213</xdr:colOff>
      <xdr:row>23</xdr:row>
      <xdr:rowOff>190501</xdr:rowOff>
    </xdr:from>
    <xdr:to>
      <xdr:col>44</xdr:col>
      <xdr:colOff>559934</xdr:colOff>
      <xdr:row>23</xdr:row>
      <xdr:rowOff>192315</xdr:rowOff>
    </xdr:to>
    <xdr:sp macro="" textlink="">
      <xdr:nvSpPr>
        <xdr:cNvPr id="77" name="Line 23"/>
        <xdr:cNvSpPr>
          <a:spLocks noChangeShapeType="1"/>
        </xdr:cNvSpPr>
      </xdr:nvSpPr>
      <xdr:spPr bwMode="auto">
        <a:xfrm flipH="1" flipV="1">
          <a:off x="11742963" y="4626430"/>
          <a:ext cx="532721" cy="181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222252</xdr:colOff>
      <xdr:row>11</xdr:row>
      <xdr:rowOff>41729</xdr:rowOff>
    </xdr:from>
    <xdr:to>
      <xdr:col>43</xdr:col>
      <xdr:colOff>45360</xdr:colOff>
      <xdr:row>13</xdr:row>
      <xdr:rowOff>41729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>
          <a:off x="9543145" y="1892300"/>
          <a:ext cx="2149929" cy="462643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67130</xdr:colOff>
      <xdr:row>11</xdr:row>
      <xdr:rowOff>122464</xdr:rowOff>
    </xdr:from>
    <xdr:to>
      <xdr:col>46</xdr:col>
      <xdr:colOff>476250</xdr:colOff>
      <xdr:row>12</xdr:row>
      <xdr:rowOff>62589</xdr:rowOff>
    </xdr:to>
    <xdr:sp macro="" textlink="">
      <xdr:nvSpPr>
        <xdr:cNvPr id="80" name="Line 23"/>
        <xdr:cNvSpPr>
          <a:spLocks noChangeShapeType="1"/>
        </xdr:cNvSpPr>
      </xdr:nvSpPr>
      <xdr:spPr bwMode="auto">
        <a:xfrm flipH="1">
          <a:off x="11714844" y="1973035"/>
          <a:ext cx="1157513" cy="171447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194120</xdr:colOff>
      <xdr:row>7</xdr:row>
      <xdr:rowOff>190499</xdr:rowOff>
    </xdr:from>
    <xdr:to>
      <xdr:col>46</xdr:col>
      <xdr:colOff>136071</xdr:colOff>
      <xdr:row>9</xdr:row>
      <xdr:rowOff>36286</xdr:rowOff>
    </xdr:to>
    <xdr:sp macro="" textlink="">
      <xdr:nvSpPr>
        <xdr:cNvPr id="81" name="Line 23"/>
        <xdr:cNvSpPr>
          <a:spLocks noChangeShapeType="1"/>
        </xdr:cNvSpPr>
      </xdr:nvSpPr>
      <xdr:spPr bwMode="auto">
        <a:xfrm flipH="1">
          <a:off x="11637727" y="1415142"/>
          <a:ext cx="894451" cy="226787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185958</xdr:colOff>
      <xdr:row>7</xdr:row>
      <xdr:rowOff>173266</xdr:rowOff>
    </xdr:from>
    <xdr:to>
      <xdr:col>42</xdr:col>
      <xdr:colOff>193217</xdr:colOff>
      <xdr:row>11</xdr:row>
      <xdr:rowOff>906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>
          <a:off x="9506851" y="1397909"/>
          <a:ext cx="2129973" cy="453568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  <a:alpha val="40000"/>
          </a:schemeClr>
        </a:solidFill>
        <a:ln w="15875" algn="ctr">
          <a:solidFill>
            <a:srgbClr val="FF0000"/>
          </a:solidFill>
          <a:round/>
          <a:headEnd/>
          <a:tailEnd/>
        </a:ln>
      </xdr:spPr>
    </xdr:sp>
    <xdr:clientData/>
  </xdr:twoCellAnchor>
  <xdr:oneCellAnchor>
    <xdr:from>
      <xdr:col>44</xdr:col>
      <xdr:colOff>570598</xdr:colOff>
      <xdr:row>23</xdr:row>
      <xdr:rowOff>5897</xdr:rowOff>
    </xdr:from>
    <xdr:ext cx="3206746" cy="510041"/>
    <xdr:sp macro="" textlink="">
      <xdr:nvSpPr>
        <xdr:cNvPr id="83" name="AutoShape 24"/>
        <xdr:cNvSpPr>
          <a:spLocks noChangeArrowheads="1"/>
        </xdr:cNvSpPr>
      </xdr:nvSpPr>
      <xdr:spPr bwMode="auto">
        <a:xfrm>
          <a:off x="12286348" y="4441826"/>
          <a:ext cx="3206746" cy="510041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ミネベアミツミ株式会社またはミツミ電機株式会社の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品名、品番、図番等を分かる範囲で記入ください。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44</xdr:col>
      <xdr:colOff>532496</xdr:colOff>
      <xdr:row>20</xdr:row>
      <xdr:rowOff>218167</xdr:rowOff>
    </xdr:from>
    <xdr:ext cx="3350986" cy="478064"/>
    <xdr:sp macro="" textlink="">
      <xdr:nvSpPr>
        <xdr:cNvPr id="84" name="AutoShape 24"/>
        <xdr:cNvSpPr>
          <a:spLocks noChangeArrowheads="1"/>
        </xdr:cNvSpPr>
      </xdr:nvSpPr>
      <xdr:spPr bwMode="auto">
        <a:xfrm>
          <a:off x="12248246" y="3810453"/>
          <a:ext cx="3350986" cy="478064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お取引先様の品名、品番、図番等を記入ください。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代理店様の場合は商品のメーカー名を記入ください。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7</xdr:col>
      <xdr:colOff>71666</xdr:colOff>
      <xdr:row>0</xdr:row>
      <xdr:rowOff>13607</xdr:rowOff>
    </xdr:from>
    <xdr:ext cx="9371691" cy="335642"/>
    <xdr:sp macro="" textlink="">
      <xdr:nvSpPr>
        <xdr:cNvPr id="85" name="AutoShape 24"/>
        <xdr:cNvSpPr>
          <a:spLocks noChangeArrowheads="1"/>
        </xdr:cNvSpPr>
      </xdr:nvSpPr>
      <xdr:spPr bwMode="auto">
        <a:xfrm>
          <a:off x="3119666" y="13607"/>
          <a:ext cx="9371691" cy="335642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ctr" upright="1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報告する部位が</a:t>
          </a:r>
          <a:r>
            <a:rPr lang="en-US" altLang="ja-JP">
              <a:effectLst/>
            </a:rPr>
            <a:t>5</a:t>
          </a:r>
          <a:r>
            <a:rPr lang="ja-JP" altLang="en-US">
              <a:effectLst/>
            </a:rPr>
            <a:t>以下の場合は”</a:t>
          </a:r>
          <a:r>
            <a:rPr lang="en-US" altLang="ja-JP">
              <a:effectLst/>
            </a:rPr>
            <a:t>SVHC Survey Report </a:t>
          </a:r>
          <a:r>
            <a:rPr lang="ja-JP" altLang="en-US">
              <a:effectLst/>
            </a:rPr>
            <a:t>”のシートを使用してください。</a:t>
          </a:r>
          <a:r>
            <a:rPr lang="en-US" altLang="ja-JP">
              <a:effectLst/>
            </a:rPr>
            <a:t>5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を超える場合は”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SVHC Survey Report 16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”のシートをを使用してください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0</xdr:col>
      <xdr:colOff>410029</xdr:colOff>
      <xdr:row>14</xdr:row>
      <xdr:rowOff>183695</xdr:rowOff>
    </xdr:from>
    <xdr:ext cx="2457450" cy="352425"/>
    <xdr:sp macro="" textlink="">
      <xdr:nvSpPr>
        <xdr:cNvPr id="86" name="AutoShape 24"/>
        <xdr:cNvSpPr>
          <a:spLocks noChangeArrowheads="1"/>
        </xdr:cNvSpPr>
      </xdr:nvSpPr>
      <xdr:spPr bwMode="auto">
        <a:xfrm>
          <a:off x="410029" y="2551338"/>
          <a:ext cx="2457450" cy="35242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お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取引先様にて記入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をお願いします。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139243</xdr:colOff>
      <xdr:row>6</xdr:row>
      <xdr:rowOff>90716</xdr:rowOff>
    </xdr:from>
    <xdr:ext cx="3243486" cy="453571"/>
    <xdr:sp macro="" textlink="">
      <xdr:nvSpPr>
        <xdr:cNvPr id="89" name="AutoShape 24"/>
        <xdr:cNvSpPr>
          <a:spLocks noChangeArrowheads="1"/>
        </xdr:cNvSpPr>
      </xdr:nvSpPr>
      <xdr:spPr bwMode="auto">
        <a:xfrm>
          <a:off x="12535350" y="1165680"/>
          <a:ext cx="3243486" cy="453571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15875" algn="ctr">
          <a:solidFill>
            <a:srgbClr val="FF00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ミネベアミツミ株式会社またはミツミ電機株式会社が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必要に応じ、記入します。</a:t>
          </a:r>
          <a:endParaRPr lang="en-US" altLang="ja-JP">
            <a:effectLst/>
          </a:endParaRPr>
        </a:p>
        <a:p>
          <a:pPr rtl="0"/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403949</xdr:colOff>
      <xdr:row>11</xdr:row>
      <xdr:rowOff>6207</xdr:rowOff>
    </xdr:from>
    <xdr:ext cx="2706196" cy="333970"/>
    <xdr:sp macro="" textlink="">
      <xdr:nvSpPr>
        <xdr:cNvPr id="79" name="AutoShape 24"/>
        <xdr:cNvSpPr>
          <a:spLocks noChangeArrowheads="1"/>
        </xdr:cNvSpPr>
      </xdr:nvSpPr>
      <xdr:spPr bwMode="auto">
        <a:xfrm>
          <a:off x="12800056" y="1856778"/>
          <a:ext cx="2706196" cy="333970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お分かりになる場合は記入をお願いします。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306914</xdr:colOff>
      <xdr:row>31</xdr:row>
      <xdr:rowOff>201084</xdr:rowOff>
    </xdr:from>
    <xdr:to>
      <xdr:col>8</xdr:col>
      <xdr:colOff>42332</xdr:colOff>
      <xdr:row>31</xdr:row>
      <xdr:rowOff>201084</xdr:rowOff>
    </xdr:to>
    <xdr:sp macro="" textlink="">
      <xdr:nvSpPr>
        <xdr:cNvPr id="91" name="Line 23"/>
        <xdr:cNvSpPr>
          <a:spLocks noChangeShapeType="1"/>
        </xdr:cNvSpPr>
      </xdr:nvSpPr>
      <xdr:spPr bwMode="auto">
        <a:xfrm flipV="1">
          <a:off x="2910414" y="5799667"/>
          <a:ext cx="603251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222247</xdr:colOff>
      <xdr:row>30</xdr:row>
      <xdr:rowOff>141113</xdr:rowOff>
    </xdr:from>
    <xdr:ext cx="2889250" cy="465666"/>
    <xdr:sp macro="" textlink="">
      <xdr:nvSpPr>
        <xdr:cNvPr id="92" name="AutoShape 24"/>
        <xdr:cNvSpPr>
          <a:spLocks noChangeArrowheads="1"/>
        </xdr:cNvSpPr>
      </xdr:nvSpPr>
      <xdr:spPr bwMode="auto">
        <a:xfrm>
          <a:off x="222247" y="6420557"/>
          <a:ext cx="2889250" cy="465666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調査結果に基づいて、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何れかに一方に ✔印を付記して下さい。</a:t>
          </a:r>
        </a:p>
      </xdr:txBody>
    </xdr:sp>
    <xdr:clientData/>
  </xdr:oneCellAnchor>
  <xdr:twoCellAnchor>
    <xdr:from>
      <xdr:col>44</xdr:col>
      <xdr:colOff>0</xdr:colOff>
      <xdr:row>32</xdr:row>
      <xdr:rowOff>169333</xdr:rowOff>
    </xdr:from>
    <xdr:to>
      <xdr:col>46</xdr:col>
      <xdr:colOff>155222</xdr:colOff>
      <xdr:row>38</xdr:row>
      <xdr:rowOff>7054</xdr:rowOff>
    </xdr:to>
    <xdr:sp macro="" textlink="">
      <xdr:nvSpPr>
        <xdr:cNvPr id="96" name="Line 23"/>
        <xdr:cNvSpPr>
          <a:spLocks noChangeShapeType="1"/>
        </xdr:cNvSpPr>
      </xdr:nvSpPr>
      <xdr:spPr bwMode="auto">
        <a:xfrm flipH="1" flipV="1">
          <a:off x="10541000" y="6893277"/>
          <a:ext cx="783166" cy="790221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21166</xdr:colOff>
      <xdr:row>35</xdr:row>
      <xdr:rowOff>126999</xdr:rowOff>
    </xdr:from>
    <xdr:to>
      <xdr:col>46</xdr:col>
      <xdr:colOff>239889</xdr:colOff>
      <xdr:row>38</xdr:row>
      <xdr:rowOff>134055</xdr:rowOff>
    </xdr:to>
    <xdr:sp macro="" textlink="">
      <xdr:nvSpPr>
        <xdr:cNvPr id="97" name="Line 23"/>
        <xdr:cNvSpPr>
          <a:spLocks noChangeShapeType="1"/>
        </xdr:cNvSpPr>
      </xdr:nvSpPr>
      <xdr:spPr bwMode="auto">
        <a:xfrm flipH="1" flipV="1">
          <a:off x="10562166" y="7358943"/>
          <a:ext cx="846667" cy="451556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46</xdr:col>
      <xdr:colOff>81568</xdr:colOff>
      <xdr:row>36</xdr:row>
      <xdr:rowOff>172862</xdr:rowOff>
    </xdr:from>
    <xdr:ext cx="4356377" cy="333375"/>
    <xdr:sp macro="" textlink="">
      <xdr:nvSpPr>
        <xdr:cNvPr id="95" name="AutoShape 24"/>
        <xdr:cNvSpPr>
          <a:spLocks noChangeArrowheads="1"/>
        </xdr:cNvSpPr>
      </xdr:nvSpPr>
      <xdr:spPr bwMode="auto">
        <a:xfrm>
          <a:off x="11250512" y="7595306"/>
          <a:ext cx="4356377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この部分の回答方式は弊社で指定していますので、変更しないで下さい。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7</xdr:col>
      <xdr:colOff>21166</xdr:colOff>
      <xdr:row>38</xdr:row>
      <xdr:rowOff>254000</xdr:rowOff>
    </xdr:from>
    <xdr:to>
      <xdr:col>9</xdr:col>
      <xdr:colOff>126999</xdr:colOff>
      <xdr:row>40</xdr:row>
      <xdr:rowOff>508000</xdr:rowOff>
    </xdr:to>
    <xdr:sp macro="" textlink="">
      <xdr:nvSpPr>
        <xdr:cNvPr id="98" name="Line 23"/>
        <xdr:cNvSpPr>
          <a:spLocks noChangeShapeType="1"/>
        </xdr:cNvSpPr>
      </xdr:nvSpPr>
      <xdr:spPr bwMode="auto">
        <a:xfrm>
          <a:off x="3058583" y="7016750"/>
          <a:ext cx="624416" cy="772583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222249</xdr:colOff>
      <xdr:row>35</xdr:row>
      <xdr:rowOff>42335</xdr:rowOff>
    </xdr:from>
    <xdr:ext cx="3100918" cy="910164"/>
    <xdr:sp macro="" textlink="">
      <xdr:nvSpPr>
        <xdr:cNvPr id="99" name="AutoShape 24"/>
        <xdr:cNvSpPr>
          <a:spLocks noChangeArrowheads="1"/>
        </xdr:cNvSpPr>
      </xdr:nvSpPr>
      <xdr:spPr bwMode="auto">
        <a:xfrm>
          <a:off x="222249" y="6371168"/>
          <a:ext cx="3100918" cy="910164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>
              <a:effectLst/>
            </a:rPr>
            <a:t>SVHC</a:t>
          </a:r>
          <a:r>
            <a:rPr lang="ja-JP" altLang="en-US">
              <a:effectLst/>
            </a:rPr>
            <a:t>を含有する場合は、</a:t>
          </a:r>
          <a:endParaRPr lang="en-US" altLang="ja-JP">
            <a:effectLst/>
          </a:endParaRPr>
        </a:p>
        <a:p>
          <a:pPr rtl="0"/>
          <a:r>
            <a:rPr lang="en-US" altLang="ja-JP">
              <a:effectLst/>
            </a:rPr>
            <a:t>SVHC List </a:t>
          </a:r>
          <a:r>
            <a:rPr lang="ja-JP" altLang="en-US">
              <a:effectLst/>
            </a:rPr>
            <a:t>シートの</a:t>
          </a:r>
          <a:r>
            <a:rPr lang="en-US" altLang="ja-JP">
              <a:effectLst/>
            </a:rPr>
            <a:t>SVHC</a:t>
          </a:r>
          <a:r>
            <a:rPr lang="ja-JP" altLang="en-US">
              <a:effectLst/>
            </a:rPr>
            <a:t> リストから、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対応する物質の番号をこのセルに入力して下さい。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ドロップダウンリストになっております。</a:t>
          </a:r>
          <a:endParaRPr lang="ja-JP" altLang="ja-JP">
            <a:effectLst/>
          </a:endParaRPr>
        </a:p>
      </xdr:txBody>
    </xdr:sp>
    <xdr:clientData/>
  </xdr:oneCellAnchor>
  <xdr:twoCellAnchor editAs="oneCell">
    <xdr:from>
      <xdr:col>6</xdr:col>
      <xdr:colOff>179916</xdr:colOff>
      <xdr:row>41</xdr:row>
      <xdr:rowOff>317501</xdr:rowOff>
    </xdr:from>
    <xdr:to>
      <xdr:col>42</xdr:col>
      <xdr:colOff>138781</xdr:colOff>
      <xdr:row>43</xdr:row>
      <xdr:rowOff>391583</xdr:rowOff>
    </xdr:to>
    <xdr:pic>
      <xdr:nvPicPr>
        <xdr:cNvPr id="106" name="図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416" y="8667751"/>
          <a:ext cx="8732448" cy="2211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398530</xdr:colOff>
      <xdr:row>25</xdr:row>
      <xdr:rowOff>116417</xdr:rowOff>
    </xdr:from>
    <xdr:to>
      <xdr:col>9</xdr:col>
      <xdr:colOff>350337</xdr:colOff>
      <xdr:row>25</xdr:row>
      <xdr:rowOff>116417</xdr:rowOff>
    </xdr:to>
    <xdr:sp macro="" textlink="">
      <xdr:nvSpPr>
        <xdr:cNvPr id="110" name="Line 23"/>
        <xdr:cNvSpPr>
          <a:spLocks noChangeShapeType="1"/>
        </xdr:cNvSpPr>
      </xdr:nvSpPr>
      <xdr:spPr bwMode="auto">
        <a:xfrm flipV="1">
          <a:off x="3002030" y="5016500"/>
          <a:ext cx="904307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254003</xdr:colOff>
      <xdr:row>23</xdr:row>
      <xdr:rowOff>201082</xdr:rowOff>
    </xdr:from>
    <xdr:ext cx="2794000" cy="719668"/>
    <xdr:sp macro="" textlink="">
      <xdr:nvSpPr>
        <xdr:cNvPr id="111" name="AutoShape 24"/>
        <xdr:cNvSpPr>
          <a:spLocks noChangeArrowheads="1"/>
        </xdr:cNvSpPr>
      </xdr:nvSpPr>
      <xdr:spPr bwMode="auto">
        <a:xfrm>
          <a:off x="254003" y="4667249"/>
          <a:ext cx="2794000" cy="719668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部品が点数が多いときは、</a:t>
          </a:r>
          <a:endParaRPr lang="en-US" altLang="ja-JP">
            <a:effectLst/>
          </a:endParaRPr>
        </a:p>
        <a:p>
          <a:pPr rtl="0"/>
          <a:r>
            <a:rPr lang="en-US" altLang="ja-JP">
              <a:effectLst/>
            </a:rPr>
            <a:t>SVHC</a:t>
          </a:r>
          <a:r>
            <a:rPr lang="ja-JP" altLang="en-US">
              <a:effectLst/>
            </a:rPr>
            <a:t>含有調査報告リストを使用してください。</a:t>
          </a:r>
          <a:endParaRPr lang="en-US" altLang="ja-JP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effectLst/>
              <a:latin typeface="+mn-lt"/>
              <a:ea typeface="+mn-ea"/>
              <a:cs typeface="+mn-cs"/>
            </a:rPr>
            <a:t>その際はこの箇所に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 ✔印を付記して下さい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rtl="0"/>
          <a:endParaRPr lang="ja-JP" altLang="ja-JP">
            <a:effectLst/>
          </a:endParaRPr>
        </a:p>
      </xdr:txBody>
    </xdr:sp>
    <xdr:clientData/>
  </xdr:oneCellAnchor>
  <xdr:oneCellAnchor>
    <xdr:from>
      <xdr:col>1</xdr:col>
      <xdr:colOff>392632</xdr:colOff>
      <xdr:row>42</xdr:row>
      <xdr:rowOff>702726</xdr:rowOff>
    </xdr:from>
    <xdr:ext cx="1439333" cy="524935"/>
    <xdr:sp macro="" textlink="">
      <xdr:nvSpPr>
        <xdr:cNvPr id="45" name="AutoShape 24"/>
        <xdr:cNvSpPr>
          <a:spLocks noChangeArrowheads="1"/>
        </xdr:cNvSpPr>
      </xdr:nvSpPr>
      <xdr:spPr bwMode="auto">
        <a:xfrm>
          <a:off x="826549" y="10121893"/>
          <a:ext cx="1439333" cy="52493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　　　　　　この番号を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このセルに入力する</a:t>
          </a:r>
          <a:endParaRPr lang="ja-JP" altLang="ja-JP">
            <a:effectLst/>
          </a:endParaRPr>
        </a:p>
      </xdr:txBody>
    </xdr:sp>
    <xdr:clientData/>
  </xdr:oneCellAnchor>
  <xdr:twoCellAnchor>
    <xdr:from>
      <xdr:col>4</xdr:col>
      <xdr:colOff>424382</xdr:colOff>
      <xdr:row>42</xdr:row>
      <xdr:rowOff>836077</xdr:rowOff>
    </xdr:from>
    <xdr:to>
      <xdr:col>6</xdr:col>
      <xdr:colOff>329132</xdr:colOff>
      <xdr:row>42</xdr:row>
      <xdr:rowOff>846661</xdr:rowOff>
    </xdr:to>
    <xdr:sp macro="" textlink="">
      <xdr:nvSpPr>
        <xdr:cNvPr id="46" name="Line 23"/>
        <xdr:cNvSpPr>
          <a:spLocks noChangeShapeType="1"/>
        </xdr:cNvSpPr>
      </xdr:nvSpPr>
      <xdr:spPr bwMode="auto">
        <a:xfrm flipV="1">
          <a:off x="2160049" y="10255244"/>
          <a:ext cx="772583" cy="10584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191548</xdr:colOff>
      <xdr:row>40</xdr:row>
      <xdr:rowOff>656161</xdr:rowOff>
    </xdr:from>
    <xdr:to>
      <xdr:col>9</xdr:col>
      <xdr:colOff>128048</xdr:colOff>
      <xdr:row>42</xdr:row>
      <xdr:rowOff>878410</xdr:rowOff>
    </xdr:to>
    <xdr:sp macro="" textlink="">
      <xdr:nvSpPr>
        <xdr:cNvPr id="47" name="Line 23"/>
        <xdr:cNvSpPr>
          <a:spLocks noChangeShapeType="1"/>
        </xdr:cNvSpPr>
      </xdr:nvSpPr>
      <xdr:spPr bwMode="auto">
        <a:xfrm flipV="1">
          <a:off x="1059381" y="7937494"/>
          <a:ext cx="2624667" cy="2360083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twoCellAnchor>
    <xdr:from>
      <xdr:col>43</xdr:col>
      <xdr:colOff>35277</xdr:colOff>
      <xdr:row>28</xdr:row>
      <xdr:rowOff>119944</xdr:rowOff>
    </xdr:from>
    <xdr:to>
      <xdr:col>44</xdr:col>
      <xdr:colOff>504498</xdr:colOff>
      <xdr:row>28</xdr:row>
      <xdr:rowOff>121758</xdr:rowOff>
    </xdr:to>
    <xdr:sp macro="" textlink="">
      <xdr:nvSpPr>
        <xdr:cNvPr id="48" name="Line 23"/>
        <xdr:cNvSpPr>
          <a:spLocks noChangeShapeType="1"/>
        </xdr:cNvSpPr>
      </xdr:nvSpPr>
      <xdr:spPr bwMode="auto">
        <a:xfrm flipH="1" flipV="1">
          <a:off x="10512777" y="5863166"/>
          <a:ext cx="532721" cy="181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44</xdr:col>
      <xdr:colOff>620887</xdr:colOff>
      <xdr:row>25</xdr:row>
      <xdr:rowOff>211665</xdr:rowOff>
    </xdr:from>
    <xdr:ext cx="8191502" cy="2370667"/>
    <xdr:sp macro="" textlink="">
      <xdr:nvSpPr>
        <xdr:cNvPr id="49" name="AutoShape 24"/>
        <xdr:cNvSpPr>
          <a:spLocks noChangeArrowheads="1"/>
        </xdr:cNvSpPr>
      </xdr:nvSpPr>
      <xdr:spPr bwMode="auto">
        <a:xfrm>
          <a:off x="11161887" y="5171721"/>
          <a:ext cx="8191502" cy="2370667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solidFill>
                <a:schemeClr val="tx1"/>
              </a:solidFill>
              <a:effectLst/>
            </a:rPr>
            <a:t>弊社が指定する重量の単位にて</a:t>
          </a:r>
          <a:r>
            <a:rPr lang="en-US" altLang="ja-JP">
              <a:solidFill>
                <a:schemeClr val="tx1"/>
              </a:solidFill>
              <a:effectLst/>
            </a:rPr>
            <a:t>SVHC</a:t>
          </a:r>
          <a:r>
            <a:rPr lang="ja-JP" altLang="en-US">
              <a:solidFill>
                <a:schemeClr val="tx1"/>
              </a:solidFill>
              <a:effectLst/>
            </a:rPr>
            <a:t>の含有量の計算をお願い致します。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製品重量以外の単位にて確認して頂く場合もあります。その際は以下をご参考ください。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・</a:t>
          </a:r>
          <a:r>
            <a:rPr lang="ja-JP" altLang="en-US" u="sng">
              <a:solidFill>
                <a:schemeClr val="tx1"/>
              </a:solidFill>
              <a:effectLst/>
            </a:rPr>
            <a:t>構成成形品</a:t>
          </a:r>
          <a:r>
            <a:rPr lang="ja-JP" altLang="en-US" u="none">
              <a:solidFill>
                <a:schemeClr val="tx1"/>
              </a:solidFill>
              <a:effectLst/>
            </a:rPr>
            <a:t>：</a:t>
          </a:r>
          <a:endParaRPr lang="en-US" altLang="ja-JP" u="none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化学物質／混合物から、化学物質の含有量が固定される成形・乾燥・加熱・塗布等の製造工程を経て製造された最初の部品。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（例）樹脂製のケース、パソコンキーボードの１つのキー、電解コンデンサ、ヒューズ、チップ 等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・</a:t>
          </a:r>
          <a:r>
            <a:rPr lang="ja-JP" altLang="en-US" u="sng">
              <a:solidFill>
                <a:schemeClr val="tx1"/>
              </a:solidFill>
              <a:effectLst/>
            </a:rPr>
            <a:t>最小単位の成形品</a:t>
          </a:r>
          <a:r>
            <a:rPr lang="ja-JP" altLang="en-US">
              <a:solidFill>
                <a:schemeClr val="tx1"/>
              </a:solidFill>
              <a:effectLst/>
            </a:rPr>
            <a:t>：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アーティクルマネジメント推進協議会（</a:t>
          </a:r>
          <a:r>
            <a:rPr lang="en-US" altLang="ja-JP">
              <a:solidFill>
                <a:schemeClr val="tx1"/>
              </a:solidFill>
              <a:effectLst/>
            </a:rPr>
            <a:t>JAMP</a:t>
          </a:r>
          <a:r>
            <a:rPr lang="ja-JP" altLang="en-US">
              <a:solidFill>
                <a:schemeClr val="tx1"/>
              </a:solidFill>
              <a:effectLst/>
            </a:rPr>
            <a:t>）が提供する</a:t>
          </a:r>
          <a:r>
            <a:rPr lang="en-US" altLang="ja-JP">
              <a:solidFill>
                <a:schemeClr val="tx1"/>
              </a:solidFill>
              <a:effectLst/>
            </a:rPr>
            <a:t>chemSHERPA</a:t>
          </a:r>
          <a:r>
            <a:rPr lang="ja-JP" altLang="en-US">
              <a:solidFill>
                <a:schemeClr val="tx1"/>
              </a:solidFill>
              <a:effectLst/>
            </a:rPr>
            <a:t>において、ファーストアーティクルと呼ばれるものに該当する。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（例）樹脂・金属等の母材 等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混合物（塗料、接着剤、めっき等）に</a:t>
          </a:r>
          <a:r>
            <a:rPr lang="en-US" altLang="ja-JP">
              <a:solidFill>
                <a:schemeClr val="tx1"/>
              </a:solidFill>
              <a:effectLst/>
            </a:rPr>
            <a:t>SVHC</a:t>
          </a:r>
          <a:r>
            <a:rPr lang="ja-JP" altLang="en-US">
              <a:solidFill>
                <a:schemeClr val="tx1"/>
              </a:solidFill>
              <a:effectLst/>
            </a:rPr>
            <a:t>が含有している場合、分母は母材と混合物（塗料、接着剤、めっき等）の合計重量とする。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・</a:t>
          </a:r>
          <a:r>
            <a:rPr lang="ja-JP" altLang="en-US" u="sng">
              <a:solidFill>
                <a:schemeClr val="tx1"/>
              </a:solidFill>
              <a:effectLst/>
            </a:rPr>
            <a:t>均質材料</a:t>
          </a:r>
          <a:r>
            <a:rPr lang="ja-JP" altLang="en-US">
              <a:solidFill>
                <a:schemeClr val="tx1"/>
              </a:solidFill>
              <a:effectLst/>
            </a:rPr>
            <a:t>：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全てに均一な構成物、１つの材料で、ねじはずし、切断、粉砕、研削、研磨の工程など機械的な行為で、異なる材料に分解できない材料。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（例）プラスチック、セラミック、ガラス、金属、合金、紙、板</a:t>
          </a:r>
          <a:r>
            <a:rPr lang="en-US" altLang="ja-JP">
              <a:solidFill>
                <a:schemeClr val="tx1"/>
              </a:solidFill>
              <a:effectLst/>
            </a:rPr>
            <a:t>(board)</a:t>
          </a:r>
          <a:r>
            <a:rPr lang="ja-JP" altLang="en-US">
              <a:solidFill>
                <a:schemeClr val="tx1"/>
              </a:solidFill>
              <a:effectLst/>
            </a:rPr>
            <a:t>、樹脂、めっき、塗装</a:t>
          </a:r>
          <a:r>
            <a:rPr lang="ja-JP" altLang="en-US" baseline="0">
              <a:solidFill>
                <a:schemeClr val="tx1"/>
              </a:solidFill>
              <a:effectLst/>
            </a:rPr>
            <a:t> </a:t>
          </a:r>
          <a:r>
            <a:rPr lang="ja-JP" altLang="en-US">
              <a:solidFill>
                <a:schemeClr val="tx1"/>
              </a:solidFill>
              <a:effectLst/>
            </a:rPr>
            <a:t>等</a:t>
          </a:r>
        </a:p>
        <a:p>
          <a:pPr rtl="0"/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43</xdr:col>
      <xdr:colOff>7056</xdr:colOff>
      <xdr:row>28</xdr:row>
      <xdr:rowOff>254000</xdr:rowOff>
    </xdr:from>
    <xdr:to>
      <xdr:col>46</xdr:col>
      <xdr:colOff>169336</xdr:colOff>
      <xdr:row>37</xdr:row>
      <xdr:rowOff>0</xdr:rowOff>
    </xdr:to>
    <xdr:sp macro="" textlink="">
      <xdr:nvSpPr>
        <xdr:cNvPr id="52" name="Line 23"/>
        <xdr:cNvSpPr>
          <a:spLocks noChangeShapeType="1"/>
        </xdr:cNvSpPr>
      </xdr:nvSpPr>
      <xdr:spPr bwMode="auto">
        <a:xfrm flipH="1" flipV="1">
          <a:off x="10484556" y="5997222"/>
          <a:ext cx="853724" cy="1615722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46</xdr:col>
      <xdr:colOff>77612</xdr:colOff>
      <xdr:row>40</xdr:row>
      <xdr:rowOff>14111</xdr:rowOff>
    </xdr:from>
    <xdr:ext cx="4268611" cy="333375"/>
    <xdr:sp macro="" textlink="">
      <xdr:nvSpPr>
        <xdr:cNvPr id="51" name="AutoShape 24"/>
        <xdr:cNvSpPr>
          <a:spLocks noChangeArrowheads="1"/>
        </xdr:cNvSpPr>
      </xdr:nvSpPr>
      <xdr:spPr bwMode="auto">
        <a:xfrm>
          <a:off x="11246556" y="8212667"/>
          <a:ext cx="4268611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27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行目で弊社が指定する単位に対する含有率（％）を入力してください。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81845</xdr:colOff>
      <xdr:row>40</xdr:row>
      <xdr:rowOff>568679</xdr:rowOff>
    </xdr:from>
    <xdr:ext cx="3502377" cy="334431"/>
    <xdr:sp macro="" textlink="">
      <xdr:nvSpPr>
        <xdr:cNvPr id="53" name="AutoShape 24"/>
        <xdr:cNvSpPr>
          <a:spLocks noChangeArrowheads="1"/>
        </xdr:cNvSpPr>
      </xdr:nvSpPr>
      <xdr:spPr bwMode="auto">
        <a:xfrm>
          <a:off x="11250789" y="8767235"/>
          <a:ext cx="3502377" cy="334431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27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行目で弊社が指定する単位の重量を入力してください。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39</xdr:col>
      <xdr:colOff>98778</xdr:colOff>
      <xdr:row>38</xdr:row>
      <xdr:rowOff>268112</xdr:rowOff>
    </xdr:from>
    <xdr:to>
      <xdr:col>46</xdr:col>
      <xdr:colOff>67734</xdr:colOff>
      <xdr:row>40</xdr:row>
      <xdr:rowOff>166510</xdr:rowOff>
    </xdr:to>
    <xdr:sp macro="" textlink="">
      <xdr:nvSpPr>
        <xdr:cNvPr id="55" name="Line 23"/>
        <xdr:cNvSpPr>
          <a:spLocks noChangeShapeType="1"/>
        </xdr:cNvSpPr>
      </xdr:nvSpPr>
      <xdr:spPr bwMode="auto">
        <a:xfrm flipH="1" flipV="1">
          <a:off x="9842500" y="7944556"/>
          <a:ext cx="1394178" cy="42051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49389</xdr:colOff>
      <xdr:row>39</xdr:row>
      <xdr:rowOff>155222</xdr:rowOff>
    </xdr:from>
    <xdr:to>
      <xdr:col>46</xdr:col>
      <xdr:colOff>67735</xdr:colOff>
      <xdr:row>40</xdr:row>
      <xdr:rowOff>723902</xdr:rowOff>
    </xdr:to>
    <xdr:sp macro="" textlink="">
      <xdr:nvSpPr>
        <xdr:cNvPr id="56" name="Line 23"/>
        <xdr:cNvSpPr>
          <a:spLocks noChangeShapeType="1"/>
        </xdr:cNvSpPr>
      </xdr:nvSpPr>
      <xdr:spPr bwMode="auto">
        <a:xfrm flipH="1" flipV="1">
          <a:off x="9059333" y="8106833"/>
          <a:ext cx="2177346" cy="81562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35277</xdr:colOff>
      <xdr:row>32</xdr:row>
      <xdr:rowOff>14111</xdr:rowOff>
    </xdr:from>
    <xdr:to>
      <xdr:col>8</xdr:col>
      <xdr:colOff>71045</xdr:colOff>
      <xdr:row>32</xdr:row>
      <xdr:rowOff>14111</xdr:rowOff>
    </xdr:to>
    <xdr:sp macro="" textlink="">
      <xdr:nvSpPr>
        <xdr:cNvPr id="48" name="Line 23"/>
        <xdr:cNvSpPr>
          <a:spLocks noChangeShapeType="1"/>
        </xdr:cNvSpPr>
      </xdr:nvSpPr>
      <xdr:spPr bwMode="auto">
        <a:xfrm flipV="1">
          <a:off x="2405944" y="6738055"/>
          <a:ext cx="825990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183443</xdr:colOff>
      <xdr:row>28</xdr:row>
      <xdr:rowOff>134054</xdr:rowOff>
    </xdr:from>
    <xdr:to>
      <xdr:col>46</xdr:col>
      <xdr:colOff>141112</xdr:colOff>
      <xdr:row>28</xdr:row>
      <xdr:rowOff>155222</xdr:rowOff>
    </xdr:to>
    <xdr:sp macro="" textlink="">
      <xdr:nvSpPr>
        <xdr:cNvPr id="47" name="Line 23"/>
        <xdr:cNvSpPr>
          <a:spLocks noChangeShapeType="1"/>
        </xdr:cNvSpPr>
      </xdr:nvSpPr>
      <xdr:spPr bwMode="auto">
        <a:xfrm flipH="1" flipV="1">
          <a:off x="10477499" y="5877276"/>
          <a:ext cx="832557" cy="21168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183443</xdr:colOff>
      <xdr:row>28</xdr:row>
      <xdr:rowOff>253999</xdr:rowOff>
    </xdr:from>
    <xdr:to>
      <xdr:col>46</xdr:col>
      <xdr:colOff>91722</xdr:colOff>
      <xdr:row>41</xdr:row>
      <xdr:rowOff>169332</xdr:rowOff>
    </xdr:to>
    <xdr:sp macro="" textlink="">
      <xdr:nvSpPr>
        <xdr:cNvPr id="46" name="Line 23"/>
        <xdr:cNvSpPr>
          <a:spLocks noChangeShapeType="1"/>
        </xdr:cNvSpPr>
      </xdr:nvSpPr>
      <xdr:spPr bwMode="auto">
        <a:xfrm flipH="1" flipV="1">
          <a:off x="10477499" y="5997221"/>
          <a:ext cx="783167" cy="343605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31</xdr:row>
          <xdr:rowOff>15240</xdr:rowOff>
        </xdr:from>
        <xdr:to>
          <xdr:col>10</xdr:col>
          <xdr:colOff>106680</xdr:colOff>
          <xdr:row>32</xdr:row>
          <xdr:rowOff>15240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32</xdr:row>
          <xdr:rowOff>0</xdr:rowOff>
        </xdr:from>
        <xdr:to>
          <xdr:col>10</xdr:col>
          <xdr:colOff>106680</xdr:colOff>
          <xdr:row>33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71666</xdr:colOff>
      <xdr:row>9</xdr:row>
      <xdr:rowOff>172356</xdr:rowOff>
    </xdr:from>
    <xdr:to>
      <xdr:col>23</xdr:col>
      <xdr:colOff>136072</xdr:colOff>
      <xdr:row>14</xdr:row>
      <xdr:rowOff>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500666" y="1791606"/>
          <a:ext cx="3655331" cy="589644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6</xdr:col>
      <xdr:colOff>260351</xdr:colOff>
      <xdr:row>8</xdr:row>
      <xdr:rowOff>117928</xdr:rowOff>
    </xdr:from>
    <xdr:to>
      <xdr:col>8</xdr:col>
      <xdr:colOff>76200</xdr:colOff>
      <xdr:row>12</xdr:row>
      <xdr:rowOff>26306</xdr:rowOff>
    </xdr:to>
    <xdr:sp macro="" textlink="">
      <xdr:nvSpPr>
        <xdr:cNvPr id="7" name="Line 23"/>
        <xdr:cNvSpPr>
          <a:spLocks noChangeShapeType="1"/>
        </xdr:cNvSpPr>
      </xdr:nvSpPr>
      <xdr:spPr bwMode="auto">
        <a:xfrm>
          <a:off x="2832101" y="1546678"/>
          <a:ext cx="673099" cy="575128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17237</xdr:colOff>
      <xdr:row>17</xdr:row>
      <xdr:rowOff>208867</xdr:rowOff>
    </xdr:from>
    <xdr:to>
      <xdr:col>43</xdr:col>
      <xdr:colOff>50123</xdr:colOff>
      <xdr:row>19</xdr:row>
      <xdr:rowOff>47624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8665937" y="3275917"/>
          <a:ext cx="2785611" cy="334057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6</xdr:col>
      <xdr:colOff>258536</xdr:colOff>
      <xdr:row>15</xdr:row>
      <xdr:rowOff>190500</xdr:rowOff>
    </xdr:from>
    <xdr:to>
      <xdr:col>8</xdr:col>
      <xdr:colOff>6350</xdr:colOff>
      <xdr:row>16</xdr:row>
      <xdr:rowOff>213180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2830286" y="2762250"/>
          <a:ext cx="605064" cy="270330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31339</xdr:colOff>
      <xdr:row>20</xdr:row>
      <xdr:rowOff>226330</xdr:rowOff>
    </xdr:from>
    <xdr:to>
      <xdr:col>43</xdr:col>
      <xdr:colOff>52916</xdr:colOff>
      <xdr:row>21</xdr:row>
      <xdr:rowOff>267609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3502672" y="3835247"/>
          <a:ext cx="8128411" cy="284695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27215</xdr:colOff>
      <xdr:row>21</xdr:row>
      <xdr:rowOff>188459</xdr:rowOff>
    </xdr:from>
    <xdr:to>
      <xdr:col>46</xdr:col>
      <xdr:colOff>46268</xdr:colOff>
      <xdr:row>21</xdr:row>
      <xdr:rowOff>231322</xdr:rowOff>
    </xdr:to>
    <xdr:sp macro="" textlink="">
      <xdr:nvSpPr>
        <xdr:cNvPr id="12" name="Line 23"/>
        <xdr:cNvSpPr>
          <a:spLocks noChangeShapeType="1"/>
        </xdr:cNvSpPr>
      </xdr:nvSpPr>
      <xdr:spPr bwMode="auto">
        <a:xfrm flipH="1">
          <a:off x="11428640" y="4055609"/>
          <a:ext cx="771528" cy="42863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24192</xdr:colOff>
      <xdr:row>21</xdr:row>
      <xdr:rowOff>270327</xdr:rowOff>
    </xdr:from>
    <xdr:to>
      <xdr:col>43</xdr:col>
      <xdr:colOff>61841</xdr:colOff>
      <xdr:row>24</xdr:row>
      <xdr:rowOff>63500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3495525" y="4122660"/>
          <a:ext cx="8144483" cy="713923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8</xdr:col>
      <xdr:colOff>6351</xdr:colOff>
      <xdr:row>2</xdr:row>
      <xdr:rowOff>182563</xdr:rowOff>
    </xdr:from>
    <xdr:to>
      <xdr:col>33</xdr:col>
      <xdr:colOff>95250</xdr:colOff>
      <xdr:row>4</xdr:row>
      <xdr:rowOff>54428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>
          <a:off x="3435351" y="601663"/>
          <a:ext cx="6022974" cy="310015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33</xdr:col>
      <xdr:colOff>111580</xdr:colOff>
      <xdr:row>3</xdr:row>
      <xdr:rowOff>100542</xdr:rowOff>
    </xdr:from>
    <xdr:to>
      <xdr:col>38</xdr:col>
      <xdr:colOff>166612</xdr:colOff>
      <xdr:row>3</xdr:row>
      <xdr:rowOff>113697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 flipH="1">
          <a:off x="9636580" y="746125"/>
          <a:ext cx="1102782" cy="1315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oneCellAnchor>
    <xdr:from>
      <xdr:col>37</xdr:col>
      <xdr:colOff>8620</xdr:colOff>
      <xdr:row>2</xdr:row>
      <xdr:rowOff>163288</xdr:rowOff>
    </xdr:from>
    <xdr:ext cx="2192713" cy="291796"/>
    <xdr:sp macro="" textlink="">
      <xdr:nvSpPr>
        <xdr:cNvPr id="17" name="AutoShape 9"/>
        <xdr:cNvSpPr>
          <a:spLocks noChangeArrowheads="1"/>
        </xdr:cNvSpPr>
      </xdr:nvSpPr>
      <xdr:spPr bwMode="auto">
        <a:xfrm>
          <a:off x="10380287" y="586621"/>
          <a:ext cx="2192713" cy="291796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First, select the language you use. </a:t>
          </a:r>
        </a:p>
      </xdr:txBody>
    </xdr:sp>
    <xdr:clientData/>
  </xdr:oneCellAnchor>
  <xdr:twoCellAnchor>
    <xdr:from>
      <xdr:col>7</xdr:col>
      <xdr:colOff>429987</xdr:colOff>
      <xdr:row>14</xdr:row>
      <xdr:rowOff>160564</xdr:rowOff>
    </xdr:from>
    <xdr:to>
      <xdr:col>44</xdr:col>
      <xdr:colOff>54429</xdr:colOff>
      <xdr:row>20</xdr:row>
      <xdr:rowOff>21166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3467404" y="2552397"/>
          <a:ext cx="8228692" cy="1077686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60327</xdr:colOff>
      <xdr:row>18</xdr:row>
      <xdr:rowOff>108629</xdr:rowOff>
    </xdr:from>
    <xdr:to>
      <xdr:col>44</xdr:col>
      <xdr:colOff>575810</xdr:colOff>
      <xdr:row>18</xdr:row>
      <xdr:rowOff>118456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H="1">
          <a:off x="11461752" y="3423329"/>
          <a:ext cx="582158" cy="9827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27213</xdr:colOff>
      <xdr:row>23</xdr:row>
      <xdr:rowOff>190501</xdr:rowOff>
    </xdr:from>
    <xdr:to>
      <xdr:col>44</xdr:col>
      <xdr:colOff>559934</xdr:colOff>
      <xdr:row>23</xdr:row>
      <xdr:rowOff>192315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 flipH="1" flipV="1">
          <a:off x="11495313" y="4667251"/>
          <a:ext cx="532721" cy="181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116417</xdr:colOff>
      <xdr:row>11</xdr:row>
      <xdr:rowOff>41729</xdr:rowOff>
    </xdr:from>
    <xdr:to>
      <xdr:col>43</xdr:col>
      <xdr:colOff>45360</xdr:colOff>
      <xdr:row>13</xdr:row>
      <xdr:rowOff>41729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>
          <a:off x="9398000" y="1914979"/>
          <a:ext cx="2225527" cy="465667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67130</xdr:colOff>
      <xdr:row>11</xdr:row>
      <xdr:rowOff>122464</xdr:rowOff>
    </xdr:from>
    <xdr:to>
      <xdr:col>46</xdr:col>
      <xdr:colOff>476250</xdr:colOff>
      <xdr:row>12</xdr:row>
      <xdr:rowOff>62589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 flipH="1">
          <a:off x="11468555" y="1989364"/>
          <a:ext cx="1161595" cy="16872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194120</xdr:colOff>
      <xdr:row>7</xdr:row>
      <xdr:rowOff>190499</xdr:rowOff>
    </xdr:from>
    <xdr:to>
      <xdr:col>46</xdr:col>
      <xdr:colOff>136071</xdr:colOff>
      <xdr:row>9</xdr:row>
      <xdr:rowOff>36286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 flipH="1">
          <a:off x="11395520" y="1428749"/>
          <a:ext cx="894451" cy="226787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185958</xdr:colOff>
      <xdr:row>7</xdr:row>
      <xdr:rowOff>173266</xdr:rowOff>
    </xdr:from>
    <xdr:to>
      <xdr:col>42</xdr:col>
      <xdr:colOff>193217</xdr:colOff>
      <xdr:row>11</xdr:row>
      <xdr:rowOff>906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>
          <a:off x="9310908" y="1411516"/>
          <a:ext cx="2083709" cy="456290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  <a:alpha val="40000"/>
          </a:schemeClr>
        </a:solidFill>
        <a:ln w="15875" algn="ctr">
          <a:solidFill>
            <a:srgbClr val="FF0000"/>
          </a:solidFill>
          <a:round/>
          <a:headEnd/>
          <a:tailEnd/>
        </a:ln>
      </xdr:spPr>
    </xdr:sp>
    <xdr:clientData/>
  </xdr:twoCellAnchor>
  <xdr:oneCellAnchor>
    <xdr:from>
      <xdr:col>7</xdr:col>
      <xdr:colOff>71666</xdr:colOff>
      <xdr:row>0</xdr:row>
      <xdr:rowOff>13607</xdr:rowOff>
    </xdr:from>
    <xdr:ext cx="9371691" cy="335642"/>
    <xdr:sp macro="" textlink="">
      <xdr:nvSpPr>
        <xdr:cNvPr id="27" name="AutoShape 24"/>
        <xdr:cNvSpPr>
          <a:spLocks noChangeArrowheads="1"/>
        </xdr:cNvSpPr>
      </xdr:nvSpPr>
      <xdr:spPr bwMode="auto">
        <a:xfrm>
          <a:off x="3072041" y="13607"/>
          <a:ext cx="9371691" cy="335642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ctr" upright="1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effectLst/>
            </a:rPr>
            <a:t>If there are 5 or less regions to report, use the “SVHC Survey Report ” sheet. If  there are more than 5, use the ”SVHC Survey Report 16” sheet.</a:t>
          </a:r>
        </a:p>
      </xdr:txBody>
    </xdr:sp>
    <xdr:clientData/>
  </xdr:oneCellAnchor>
  <xdr:oneCellAnchor>
    <xdr:from>
      <xdr:col>3</xdr:col>
      <xdr:colOff>380999</xdr:colOff>
      <xdr:row>14</xdr:row>
      <xdr:rowOff>183695</xdr:rowOff>
    </xdr:from>
    <xdr:ext cx="1184729" cy="232583"/>
    <xdr:sp macro="" textlink="">
      <xdr:nvSpPr>
        <xdr:cNvPr id="28" name="AutoShape 24"/>
        <xdr:cNvSpPr>
          <a:spLocks noChangeArrowheads="1"/>
        </xdr:cNvSpPr>
      </xdr:nvSpPr>
      <xdr:spPr bwMode="auto">
        <a:xfrm>
          <a:off x="1566332" y="2582584"/>
          <a:ext cx="1184729" cy="232583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fill in it .</a:t>
          </a:r>
        </a:p>
      </xdr:txBody>
    </xdr:sp>
    <xdr:clientData/>
  </xdr:oneCellAnchor>
  <xdr:oneCellAnchor>
    <xdr:from>
      <xdr:col>0</xdr:col>
      <xdr:colOff>112889</xdr:colOff>
      <xdr:row>31</xdr:row>
      <xdr:rowOff>17640</xdr:rowOff>
    </xdr:from>
    <xdr:ext cx="2942167" cy="490360"/>
    <xdr:sp macro="" textlink="">
      <xdr:nvSpPr>
        <xdr:cNvPr id="32" name="AutoShape 24"/>
        <xdr:cNvSpPr>
          <a:spLocks noChangeArrowheads="1"/>
        </xdr:cNvSpPr>
      </xdr:nvSpPr>
      <xdr:spPr bwMode="auto">
        <a:xfrm>
          <a:off x="112889" y="6487584"/>
          <a:ext cx="2942167" cy="490360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>
              <a:effectLst/>
            </a:rPr>
            <a:t>Please append  ✔mark to either based on the </a:t>
          </a:r>
        </a:p>
        <a:p>
          <a:pPr rtl="0"/>
          <a:r>
            <a:rPr lang="en-US" altLang="ja-JP">
              <a:effectLst/>
            </a:rPr>
            <a:t>survey results.</a:t>
          </a:r>
        </a:p>
        <a:p>
          <a:pPr rtl="0"/>
          <a:r>
            <a:rPr lang="en-US" altLang="ja-JP">
              <a:effectLst/>
            </a:rPr>
            <a:t>  </a:t>
          </a:r>
          <a:endParaRPr lang="ja-JP" altLang="ja-JP">
            <a:effectLst/>
          </a:endParaRPr>
        </a:p>
      </xdr:txBody>
    </xdr:sp>
    <xdr:clientData/>
  </xdr:oneCellAnchor>
  <xdr:twoCellAnchor>
    <xdr:from>
      <xdr:col>43</xdr:col>
      <xdr:colOff>35277</xdr:colOff>
      <xdr:row>32</xdr:row>
      <xdr:rowOff>246943</xdr:rowOff>
    </xdr:from>
    <xdr:to>
      <xdr:col>46</xdr:col>
      <xdr:colOff>49388</xdr:colOff>
      <xdr:row>41</xdr:row>
      <xdr:rowOff>444499</xdr:rowOff>
    </xdr:to>
    <xdr:sp macro="" textlink="">
      <xdr:nvSpPr>
        <xdr:cNvPr id="33" name="Line 23"/>
        <xdr:cNvSpPr>
          <a:spLocks noChangeShapeType="1"/>
        </xdr:cNvSpPr>
      </xdr:nvSpPr>
      <xdr:spPr bwMode="auto">
        <a:xfrm flipH="1" flipV="1">
          <a:off x="10512777" y="6970887"/>
          <a:ext cx="705555" cy="2737556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43</xdr:col>
      <xdr:colOff>14109</xdr:colOff>
      <xdr:row>36</xdr:row>
      <xdr:rowOff>21165</xdr:rowOff>
    </xdr:from>
    <xdr:to>
      <xdr:col>46</xdr:col>
      <xdr:colOff>49388</xdr:colOff>
      <xdr:row>41</xdr:row>
      <xdr:rowOff>515055</xdr:rowOff>
    </xdr:to>
    <xdr:sp macro="" textlink="">
      <xdr:nvSpPr>
        <xdr:cNvPr id="34" name="Line 23"/>
        <xdr:cNvSpPr>
          <a:spLocks noChangeShapeType="1"/>
        </xdr:cNvSpPr>
      </xdr:nvSpPr>
      <xdr:spPr bwMode="auto">
        <a:xfrm flipH="1" flipV="1">
          <a:off x="10491609" y="7443609"/>
          <a:ext cx="726723" cy="233539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46</xdr:col>
      <xdr:colOff>39235</xdr:colOff>
      <xdr:row>41</xdr:row>
      <xdr:rowOff>158751</xdr:rowOff>
    </xdr:from>
    <xdr:ext cx="3855431" cy="455084"/>
    <xdr:sp macro="" textlink="">
      <xdr:nvSpPr>
        <xdr:cNvPr id="35" name="AutoShape 24"/>
        <xdr:cNvSpPr>
          <a:spLocks noChangeArrowheads="1"/>
        </xdr:cNvSpPr>
      </xdr:nvSpPr>
      <xdr:spPr bwMode="auto">
        <a:xfrm>
          <a:off x="11208179" y="9422695"/>
          <a:ext cx="3855431" cy="455084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Our company has specified the response method for these cells ,</a:t>
          </a: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so please do not change it.</a:t>
          </a:r>
          <a:endParaRPr lang="ja-JP" altLang="ja-JP">
            <a:effectLst/>
          </a:endParaRPr>
        </a:p>
      </xdr:txBody>
    </xdr:sp>
    <xdr:clientData/>
  </xdr:oneCellAnchor>
  <xdr:twoCellAnchor>
    <xdr:from>
      <xdr:col>7</xdr:col>
      <xdr:colOff>21166</xdr:colOff>
      <xdr:row>38</xdr:row>
      <xdr:rowOff>254000</xdr:rowOff>
    </xdr:from>
    <xdr:to>
      <xdr:col>9</xdr:col>
      <xdr:colOff>126999</xdr:colOff>
      <xdr:row>40</xdr:row>
      <xdr:rowOff>508000</xdr:rowOff>
    </xdr:to>
    <xdr:sp macro="" textlink="">
      <xdr:nvSpPr>
        <xdr:cNvPr id="36" name="Line 23"/>
        <xdr:cNvSpPr>
          <a:spLocks noChangeShapeType="1"/>
        </xdr:cNvSpPr>
      </xdr:nvSpPr>
      <xdr:spPr bwMode="auto">
        <a:xfrm>
          <a:off x="3021541" y="7045325"/>
          <a:ext cx="620183" cy="77787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243415</xdr:colOff>
      <xdr:row>35</xdr:row>
      <xdr:rowOff>3</xdr:rowOff>
    </xdr:from>
    <xdr:ext cx="3016252" cy="888997"/>
    <xdr:sp macro="" textlink="">
      <xdr:nvSpPr>
        <xdr:cNvPr id="37" name="AutoShape 24"/>
        <xdr:cNvSpPr>
          <a:spLocks noChangeArrowheads="1"/>
        </xdr:cNvSpPr>
      </xdr:nvSpPr>
      <xdr:spPr bwMode="auto">
        <a:xfrm>
          <a:off x="243415" y="6328836"/>
          <a:ext cx="3016252" cy="888997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>
              <a:effectLst/>
            </a:rPr>
            <a:t>When SVHC contains, </a:t>
          </a:r>
        </a:p>
        <a:p>
          <a:pPr rtl="0"/>
          <a:r>
            <a:rPr lang="en-US" altLang="ja-JP">
              <a:effectLst/>
            </a:rPr>
            <a:t>please enter the tatget substance No. </a:t>
          </a:r>
        </a:p>
        <a:p>
          <a:pPr rtl="0"/>
          <a:r>
            <a:rPr lang="en-US" altLang="ja-JP">
              <a:effectLst/>
            </a:rPr>
            <a:t>from SVHC List of SVHC List sheet in the cell below.</a:t>
          </a:r>
        </a:p>
        <a:p>
          <a:pPr rtl="0"/>
          <a:r>
            <a:rPr lang="en-US" altLang="ja-JP">
              <a:effectLst/>
            </a:rPr>
            <a:t>This is a drop-down list.</a:t>
          </a:r>
        </a:p>
        <a:p>
          <a:pPr rtl="0"/>
          <a:endParaRPr lang="ja-JP" altLang="ja-JP">
            <a:effectLst/>
          </a:endParaRPr>
        </a:p>
      </xdr:txBody>
    </xdr:sp>
    <xdr:clientData/>
  </xdr:oneCellAnchor>
  <xdr:twoCellAnchor editAs="oneCell">
    <xdr:from>
      <xdr:col>6</xdr:col>
      <xdr:colOff>179916</xdr:colOff>
      <xdr:row>41</xdr:row>
      <xdr:rowOff>317501</xdr:rowOff>
    </xdr:from>
    <xdr:to>
      <xdr:col>42</xdr:col>
      <xdr:colOff>138781</xdr:colOff>
      <xdr:row>43</xdr:row>
      <xdr:rowOff>391583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66" y="8699501"/>
          <a:ext cx="8588515" cy="2207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398530</xdr:colOff>
      <xdr:row>25</xdr:row>
      <xdr:rowOff>116417</xdr:rowOff>
    </xdr:from>
    <xdr:to>
      <xdr:col>9</xdr:col>
      <xdr:colOff>350337</xdr:colOff>
      <xdr:row>25</xdr:row>
      <xdr:rowOff>116417</xdr:rowOff>
    </xdr:to>
    <xdr:sp macro="" textlink="">
      <xdr:nvSpPr>
        <xdr:cNvPr id="42" name="Line 23"/>
        <xdr:cNvSpPr>
          <a:spLocks noChangeShapeType="1"/>
        </xdr:cNvSpPr>
      </xdr:nvSpPr>
      <xdr:spPr bwMode="auto">
        <a:xfrm flipV="1">
          <a:off x="2970280" y="5021792"/>
          <a:ext cx="894782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306918</xdr:colOff>
      <xdr:row>23</xdr:row>
      <xdr:rowOff>63502</xdr:rowOff>
    </xdr:from>
    <xdr:ext cx="2794000" cy="719668"/>
    <xdr:sp macro="" textlink="">
      <xdr:nvSpPr>
        <xdr:cNvPr id="43" name="AutoShape 24"/>
        <xdr:cNvSpPr>
          <a:spLocks noChangeArrowheads="1"/>
        </xdr:cNvSpPr>
      </xdr:nvSpPr>
      <xdr:spPr bwMode="auto">
        <a:xfrm>
          <a:off x="306918" y="4529669"/>
          <a:ext cx="2794000" cy="719668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>
              <a:effectLst/>
            </a:rPr>
            <a:t>If you have a large number of parts, </a:t>
          </a:r>
        </a:p>
        <a:p>
          <a:pPr rtl="0"/>
          <a:r>
            <a:rPr lang="en-US" altLang="ja-JP">
              <a:effectLst/>
            </a:rPr>
            <a:t>use the  SVHC</a:t>
          </a:r>
          <a:r>
            <a:rPr lang="en-US" altLang="ja-JP" baseline="0">
              <a:effectLst/>
            </a:rPr>
            <a:t> </a:t>
          </a:r>
          <a:r>
            <a:rPr lang="en-US" altLang="ja-JP">
              <a:effectLst/>
            </a:rPr>
            <a:t>content Survey Report List.</a:t>
          </a:r>
        </a:p>
        <a:p>
          <a:pPr rtl="0"/>
          <a:r>
            <a:rPr lang="en-US" altLang="ja-JP">
              <a:effectLst/>
            </a:rPr>
            <a:t>In that case, please append  ✔mark.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52916</xdr:colOff>
      <xdr:row>6</xdr:row>
      <xdr:rowOff>63500</xdr:rowOff>
    </xdr:from>
    <xdr:ext cx="3609421" cy="457603"/>
    <xdr:sp macro="" textlink="">
      <xdr:nvSpPr>
        <xdr:cNvPr id="72" name="AutoShape 24"/>
        <xdr:cNvSpPr>
          <a:spLocks noChangeArrowheads="1"/>
        </xdr:cNvSpPr>
      </xdr:nvSpPr>
      <xdr:spPr bwMode="auto">
        <a:xfrm>
          <a:off x="12382499" y="1164167"/>
          <a:ext cx="3609421" cy="457603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15875" algn="ctr">
          <a:solidFill>
            <a:srgbClr val="FF00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The in MinebeaMitsumi Inc. or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Mitsumi Electric Co., Ltd.</a:t>
          </a:r>
        </a:p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 will fill in as necessary.</a:t>
          </a:r>
          <a:endParaRPr lang="ja-JP" altLang="ja-JP">
            <a:effectLst/>
          </a:endParaRPr>
        </a:p>
        <a:p>
          <a:pPr rtl="0"/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476250</xdr:colOff>
      <xdr:row>10</xdr:row>
      <xdr:rowOff>21167</xdr:rowOff>
    </xdr:from>
    <xdr:ext cx="2227677" cy="323992"/>
    <xdr:sp macro="" textlink="">
      <xdr:nvSpPr>
        <xdr:cNvPr id="73" name="AutoShape 24"/>
        <xdr:cNvSpPr>
          <a:spLocks noChangeArrowheads="1"/>
        </xdr:cNvSpPr>
      </xdr:nvSpPr>
      <xdr:spPr bwMode="auto">
        <a:xfrm>
          <a:off x="12805833" y="1841500"/>
          <a:ext cx="2227677" cy="323992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fill in it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when you know it.</a:t>
          </a:r>
          <a:endParaRPr lang="ja-JP" altLang="ja-JP">
            <a:effectLst/>
          </a:endParaRPr>
        </a:p>
      </xdr:txBody>
    </xdr:sp>
    <xdr:clientData/>
  </xdr:oneCellAnchor>
  <xdr:oneCellAnchor>
    <xdr:from>
      <xdr:col>0</xdr:col>
      <xdr:colOff>0</xdr:colOff>
      <xdr:row>2</xdr:row>
      <xdr:rowOff>179917</xdr:rowOff>
    </xdr:from>
    <xdr:ext cx="3337279" cy="1197430"/>
    <xdr:sp macro="" textlink="">
      <xdr:nvSpPr>
        <xdr:cNvPr id="74" name="AutoShape 9"/>
        <xdr:cNvSpPr>
          <a:spLocks noChangeArrowheads="1"/>
        </xdr:cNvSpPr>
      </xdr:nvSpPr>
      <xdr:spPr bwMode="auto">
        <a:xfrm>
          <a:off x="0" y="603250"/>
          <a:ext cx="3337279" cy="1197430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Upper row : Please fill in MinebeaMitsumi Inc. or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 　　　　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Mitsumi Electric Co., Ltd. depending </a:t>
          </a: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                     on your transaction.</a:t>
          </a:r>
          <a:endParaRPr lang="ja-JP" altLang="ja-JP">
            <a:effectLst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Bottom : Please fill in MinebeaMitsumi Inc. or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 　　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Mitsumi Electric Co., Ltd. business </a:t>
          </a: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headquarters and business divisions.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44</xdr:col>
      <xdr:colOff>560916</xdr:colOff>
      <xdr:row>17</xdr:row>
      <xdr:rowOff>211666</xdr:rowOff>
    </xdr:from>
    <xdr:ext cx="2564946" cy="297997"/>
    <xdr:sp macro="" textlink="">
      <xdr:nvSpPr>
        <xdr:cNvPr id="75" name="AutoShape 24"/>
        <xdr:cNvSpPr>
          <a:spLocks noChangeArrowheads="1"/>
        </xdr:cNvSpPr>
      </xdr:nvSpPr>
      <xdr:spPr bwMode="auto">
        <a:xfrm>
          <a:off x="12202583" y="3280833"/>
          <a:ext cx="2564946" cy="297997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sign responsible person signature.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45360</xdr:colOff>
      <xdr:row>20</xdr:row>
      <xdr:rowOff>211666</xdr:rowOff>
    </xdr:from>
    <xdr:ext cx="4232728" cy="478064"/>
    <xdr:sp macro="" textlink="">
      <xdr:nvSpPr>
        <xdr:cNvPr id="76" name="AutoShape 24"/>
        <xdr:cNvSpPr>
          <a:spLocks noChangeArrowheads="1"/>
        </xdr:cNvSpPr>
      </xdr:nvSpPr>
      <xdr:spPr bwMode="auto">
        <a:xfrm>
          <a:off x="12374943" y="3820583"/>
          <a:ext cx="4232728" cy="478064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Pease write your product name, product number, figure number, etc. </a:t>
          </a:r>
        </a:p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If you are an agent, please enter the manufacturer name of the product.</a:t>
          </a:r>
          <a:endParaRPr lang="ja-JP" altLang="ja-JP">
            <a:effectLst/>
          </a:endParaRPr>
        </a:p>
      </xdr:txBody>
    </xdr:sp>
    <xdr:clientData/>
  </xdr:oneCellAnchor>
  <xdr:oneCellAnchor>
    <xdr:from>
      <xdr:col>44</xdr:col>
      <xdr:colOff>560916</xdr:colOff>
      <xdr:row>22</xdr:row>
      <xdr:rowOff>303387</xdr:rowOff>
    </xdr:from>
    <xdr:ext cx="5005413" cy="533199"/>
    <xdr:sp macro="" textlink="">
      <xdr:nvSpPr>
        <xdr:cNvPr id="77" name="AutoShape 24"/>
        <xdr:cNvSpPr>
          <a:spLocks noChangeArrowheads="1"/>
        </xdr:cNvSpPr>
      </xdr:nvSpPr>
      <xdr:spPr bwMode="auto">
        <a:xfrm>
          <a:off x="12202583" y="4462637"/>
          <a:ext cx="5005413" cy="533199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Please write the MinebeaMitsumi Inc. or</a:t>
          </a:r>
          <a:r>
            <a:rPr lang="ja-JP" alt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Mitsumi Electric Co., Ltd.'s product name, </a:t>
          </a:r>
        </a:p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product number, drawing number, etc. to the best of your knowledge.</a:t>
          </a:r>
          <a:endParaRPr lang="ja-JP" altLang="ja-JP">
            <a:effectLst/>
          </a:endParaRPr>
        </a:p>
      </xdr:txBody>
    </xdr:sp>
    <xdr:clientData/>
  </xdr:oneCellAnchor>
  <xdr:twoCellAnchor>
    <xdr:from>
      <xdr:col>5</xdr:col>
      <xdr:colOff>264585</xdr:colOff>
      <xdr:row>42</xdr:row>
      <xdr:rowOff>804333</xdr:rowOff>
    </xdr:from>
    <xdr:to>
      <xdr:col>6</xdr:col>
      <xdr:colOff>338668</xdr:colOff>
      <xdr:row>42</xdr:row>
      <xdr:rowOff>804334</xdr:rowOff>
    </xdr:to>
    <xdr:sp macro="" textlink="">
      <xdr:nvSpPr>
        <xdr:cNvPr id="78" name="Line 23"/>
        <xdr:cNvSpPr>
          <a:spLocks noChangeShapeType="1"/>
        </xdr:cNvSpPr>
      </xdr:nvSpPr>
      <xdr:spPr bwMode="auto">
        <a:xfrm flipV="1">
          <a:off x="2434168" y="10223500"/>
          <a:ext cx="508000" cy="1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201084</xdr:colOff>
      <xdr:row>42</xdr:row>
      <xdr:rowOff>575732</xdr:rowOff>
    </xdr:from>
    <xdr:ext cx="2307167" cy="524935"/>
    <xdr:sp macro="" textlink="">
      <xdr:nvSpPr>
        <xdr:cNvPr id="79" name="AutoShape 24"/>
        <xdr:cNvSpPr>
          <a:spLocks noChangeArrowheads="1"/>
        </xdr:cNvSpPr>
      </xdr:nvSpPr>
      <xdr:spPr bwMode="auto">
        <a:xfrm>
          <a:off x="201084" y="9994899"/>
          <a:ext cx="2307167" cy="52493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　　　　　　　　</a:t>
          </a:r>
          <a:r>
            <a:rPr lang="en-US" altLang="ja-JP">
              <a:effectLst/>
            </a:rPr>
            <a:t>Please enter this number</a:t>
          </a:r>
        </a:p>
        <a:p>
          <a:pPr rtl="0"/>
          <a:r>
            <a:rPr lang="en-US" altLang="ja-JP">
              <a:effectLst/>
            </a:rPr>
            <a:t> in this cell</a:t>
          </a:r>
        </a:p>
      </xdr:txBody>
    </xdr:sp>
    <xdr:clientData/>
  </xdr:oneCellAnchor>
  <xdr:twoCellAnchor>
    <xdr:from>
      <xdr:col>1</xdr:col>
      <xdr:colOff>190500</xdr:colOff>
      <xdr:row>40</xdr:row>
      <xdr:rowOff>624415</xdr:rowOff>
    </xdr:from>
    <xdr:to>
      <xdr:col>9</xdr:col>
      <xdr:colOff>137585</xdr:colOff>
      <xdr:row>42</xdr:row>
      <xdr:rowOff>772582</xdr:rowOff>
    </xdr:to>
    <xdr:sp macro="" textlink="">
      <xdr:nvSpPr>
        <xdr:cNvPr id="80" name="Line 23"/>
        <xdr:cNvSpPr>
          <a:spLocks noChangeShapeType="1"/>
        </xdr:cNvSpPr>
      </xdr:nvSpPr>
      <xdr:spPr bwMode="auto">
        <a:xfrm flipV="1">
          <a:off x="624417" y="7905748"/>
          <a:ext cx="3069168" cy="2286001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oneCellAnchor>
    <xdr:from>
      <xdr:col>46</xdr:col>
      <xdr:colOff>7056</xdr:colOff>
      <xdr:row>26</xdr:row>
      <xdr:rowOff>225776</xdr:rowOff>
    </xdr:from>
    <xdr:ext cx="7902222" cy="3739446"/>
    <xdr:sp macro="" textlink="">
      <xdr:nvSpPr>
        <xdr:cNvPr id="45" name="AutoShape 24"/>
        <xdr:cNvSpPr>
          <a:spLocks noChangeArrowheads="1"/>
        </xdr:cNvSpPr>
      </xdr:nvSpPr>
      <xdr:spPr bwMode="auto">
        <a:xfrm>
          <a:off x="11176000" y="5432776"/>
          <a:ext cx="7902222" cy="3739446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  <a:cs typeface="+mn-cs"/>
            </a:rPr>
            <a:t>Please calculate the SVHC content in units of weight specified by our company.</a:t>
          </a:r>
        </a:p>
        <a:p>
          <a:pPr rtl="0"/>
          <a:r>
            <a:rPr lang="en-US" sz="110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  <a:cs typeface="+mn-cs"/>
            </a:rPr>
            <a:t>In addition, it may be confirmed in units other than the product weight. In that case, please refer to the following.</a:t>
          </a:r>
        </a:p>
        <a:p>
          <a:pPr rtl="0"/>
          <a:r>
            <a:rPr lang="en-US" u="none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・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A</a:t>
          </a:r>
          <a:r>
            <a:rPr lang="en-US" u="sng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c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onstituent article:</a:t>
          </a:r>
        </a:p>
        <a:p>
          <a:pPr rtl="0"/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    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The first parts manufactured from  chemicals/mixtures through a manufacturing process such as molding, drying, heating, and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coating in which the chemical content is fixed.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Examples: Resin cases, a key on a computer keyboard, electrolytic capacitors, fuses, chips,</a:t>
          </a:r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etc.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・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A</a:t>
          </a:r>
          <a:r>
            <a:rPr lang="en-US" u="sng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minimum</a:t>
          </a:r>
          <a:r>
            <a:rPr lang="en-US" u="sng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unit of an article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: 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In chemSHERPA provided by The Joint Article Management Promotion-consortium(JAMP)</a:t>
          </a:r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in Japan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, it corresponds to what is 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called a first article.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Examples: Base materials for resins, metals, etc.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When SVHC is contained in the mixture (paint, adhesive, plating, etc.), the denominator is the total weight of the base material and 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    the mixture (paint, adhesive, plating, etc.).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・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Homogeneous materials: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A material that is made up of uniform composition and cannot be mechanically disassembled into different materials such as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   unscrewing, cutting, crushing, grinding and abrasive processes.</a:t>
          </a:r>
        </a:p>
        <a:p>
          <a:pPr rtl="0"/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  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Examples: plastics, ceramics, glass, metals, alloys, paper, board, resins, plating, and </a:t>
          </a:r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c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oatings</a:t>
          </a:r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, etc.</a:t>
          </a:r>
          <a:endParaRPr lang="ja-JP" altLang="ja-JP">
            <a:solidFill>
              <a:schemeClr val="tx1"/>
            </a:solidFill>
            <a:effectLst/>
            <a:latin typeface="+mn-lt"/>
          </a:endParaRPr>
        </a:p>
      </xdr:txBody>
    </xdr:sp>
    <xdr:clientData/>
  </xdr:oneCellAnchor>
  <xdr:oneCellAnchor>
    <xdr:from>
      <xdr:col>46</xdr:col>
      <xdr:colOff>49388</xdr:colOff>
      <xdr:row>41</xdr:row>
      <xdr:rowOff>804334</xdr:rowOff>
    </xdr:from>
    <xdr:ext cx="5369279" cy="324555"/>
    <xdr:sp macro="" textlink="">
      <xdr:nvSpPr>
        <xdr:cNvPr id="50" name="AutoShape 24"/>
        <xdr:cNvSpPr>
          <a:spLocks noChangeArrowheads="1"/>
        </xdr:cNvSpPr>
      </xdr:nvSpPr>
      <xdr:spPr bwMode="auto">
        <a:xfrm>
          <a:off x="11218332" y="10068278"/>
          <a:ext cx="5369279" cy="32455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enter the percentage of the content  for the unit specified by our company on line 27.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46567</xdr:colOff>
      <xdr:row>42</xdr:row>
      <xdr:rowOff>300566</xdr:rowOff>
    </xdr:from>
    <xdr:ext cx="4250267" cy="341490"/>
    <xdr:sp macro="" textlink="">
      <xdr:nvSpPr>
        <xdr:cNvPr id="51" name="AutoShape 24"/>
        <xdr:cNvSpPr>
          <a:spLocks noChangeArrowheads="1"/>
        </xdr:cNvSpPr>
      </xdr:nvSpPr>
      <xdr:spPr bwMode="auto">
        <a:xfrm>
          <a:off x="11215511" y="10629899"/>
          <a:ext cx="4250267" cy="341490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enter the weight of the unit specified by our company on line 27.</a:t>
          </a:r>
          <a:endParaRPr lang="ja-JP" altLang="ja-JP">
            <a:effectLst/>
          </a:endParaRPr>
        </a:p>
      </xdr:txBody>
    </xdr:sp>
    <xdr:clientData/>
  </xdr:oneCellAnchor>
  <xdr:twoCellAnchor>
    <xdr:from>
      <xdr:col>39</xdr:col>
      <xdr:colOff>105834</xdr:colOff>
      <xdr:row>39</xdr:row>
      <xdr:rowOff>190500</xdr:rowOff>
    </xdr:from>
    <xdr:to>
      <xdr:col>46</xdr:col>
      <xdr:colOff>42334</xdr:colOff>
      <xdr:row>41</xdr:row>
      <xdr:rowOff>973667</xdr:rowOff>
    </xdr:to>
    <xdr:sp macro="" textlink="">
      <xdr:nvSpPr>
        <xdr:cNvPr id="52" name="Line 23"/>
        <xdr:cNvSpPr>
          <a:spLocks noChangeShapeType="1"/>
        </xdr:cNvSpPr>
      </xdr:nvSpPr>
      <xdr:spPr bwMode="auto">
        <a:xfrm flipH="1" flipV="1">
          <a:off x="9849556" y="8142111"/>
          <a:ext cx="1361722" cy="209550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49387</xdr:colOff>
      <xdr:row>39</xdr:row>
      <xdr:rowOff>169333</xdr:rowOff>
    </xdr:from>
    <xdr:to>
      <xdr:col>46</xdr:col>
      <xdr:colOff>28223</xdr:colOff>
      <xdr:row>42</xdr:row>
      <xdr:rowOff>479778</xdr:rowOff>
    </xdr:to>
    <xdr:sp macro="" textlink="">
      <xdr:nvSpPr>
        <xdr:cNvPr id="53" name="Line 23"/>
        <xdr:cNvSpPr>
          <a:spLocks noChangeShapeType="1"/>
        </xdr:cNvSpPr>
      </xdr:nvSpPr>
      <xdr:spPr bwMode="auto">
        <a:xfrm flipH="1" flipV="1">
          <a:off x="9059331" y="8120944"/>
          <a:ext cx="2137836" cy="2688167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7053</xdr:colOff>
      <xdr:row>29</xdr:row>
      <xdr:rowOff>14111</xdr:rowOff>
    </xdr:from>
    <xdr:to>
      <xdr:col>44</xdr:col>
      <xdr:colOff>585610</xdr:colOff>
      <xdr:row>41</xdr:row>
      <xdr:rowOff>14112</xdr:rowOff>
    </xdr:to>
    <xdr:sp macro="" textlink="">
      <xdr:nvSpPr>
        <xdr:cNvPr id="54" name="Line 23"/>
        <xdr:cNvSpPr>
          <a:spLocks noChangeShapeType="1"/>
        </xdr:cNvSpPr>
      </xdr:nvSpPr>
      <xdr:spPr bwMode="auto">
        <a:xfrm flipH="1" flipV="1">
          <a:off x="10484553" y="6025444"/>
          <a:ext cx="642057" cy="3252612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31</xdr:row>
          <xdr:rowOff>15240</xdr:rowOff>
        </xdr:from>
        <xdr:to>
          <xdr:col>10</xdr:col>
          <xdr:colOff>106680</xdr:colOff>
          <xdr:row>32</xdr:row>
          <xdr:rowOff>15240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32</xdr:row>
          <xdr:rowOff>0</xdr:rowOff>
        </xdr:from>
        <xdr:to>
          <xdr:col>10</xdr:col>
          <xdr:colOff>106680</xdr:colOff>
          <xdr:row>33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71666</xdr:colOff>
      <xdr:row>9</xdr:row>
      <xdr:rowOff>172356</xdr:rowOff>
    </xdr:from>
    <xdr:to>
      <xdr:col>23</xdr:col>
      <xdr:colOff>136072</xdr:colOff>
      <xdr:row>14</xdr:row>
      <xdr:rowOff>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500666" y="1791606"/>
          <a:ext cx="3655331" cy="589644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6</xdr:col>
      <xdr:colOff>260351</xdr:colOff>
      <xdr:row>8</xdr:row>
      <xdr:rowOff>117928</xdr:rowOff>
    </xdr:from>
    <xdr:to>
      <xdr:col>8</xdr:col>
      <xdr:colOff>76200</xdr:colOff>
      <xdr:row>12</xdr:row>
      <xdr:rowOff>26306</xdr:rowOff>
    </xdr:to>
    <xdr:sp macro="" textlink="">
      <xdr:nvSpPr>
        <xdr:cNvPr id="7" name="Line 23"/>
        <xdr:cNvSpPr>
          <a:spLocks noChangeShapeType="1"/>
        </xdr:cNvSpPr>
      </xdr:nvSpPr>
      <xdr:spPr bwMode="auto">
        <a:xfrm>
          <a:off x="2832101" y="1546678"/>
          <a:ext cx="673099" cy="575128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17237</xdr:colOff>
      <xdr:row>17</xdr:row>
      <xdr:rowOff>208867</xdr:rowOff>
    </xdr:from>
    <xdr:to>
      <xdr:col>43</xdr:col>
      <xdr:colOff>50123</xdr:colOff>
      <xdr:row>19</xdr:row>
      <xdr:rowOff>47624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8665937" y="3275917"/>
          <a:ext cx="2785611" cy="334057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6</xdr:col>
      <xdr:colOff>258536</xdr:colOff>
      <xdr:row>15</xdr:row>
      <xdr:rowOff>190500</xdr:rowOff>
    </xdr:from>
    <xdr:to>
      <xdr:col>8</xdr:col>
      <xdr:colOff>6350</xdr:colOff>
      <xdr:row>16</xdr:row>
      <xdr:rowOff>213180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2830286" y="2762250"/>
          <a:ext cx="605064" cy="270330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41923</xdr:colOff>
      <xdr:row>21</xdr:row>
      <xdr:rowOff>35830</xdr:rowOff>
    </xdr:from>
    <xdr:to>
      <xdr:col>44</xdr:col>
      <xdr:colOff>0</xdr:colOff>
      <xdr:row>22</xdr:row>
      <xdr:rowOff>13608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3470923" y="3902980"/>
          <a:ext cx="7997177" cy="282578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27215</xdr:colOff>
      <xdr:row>21</xdr:row>
      <xdr:rowOff>188459</xdr:rowOff>
    </xdr:from>
    <xdr:to>
      <xdr:col>46</xdr:col>
      <xdr:colOff>46268</xdr:colOff>
      <xdr:row>21</xdr:row>
      <xdr:rowOff>231322</xdr:rowOff>
    </xdr:to>
    <xdr:sp macro="" textlink="">
      <xdr:nvSpPr>
        <xdr:cNvPr id="12" name="Line 23"/>
        <xdr:cNvSpPr>
          <a:spLocks noChangeShapeType="1"/>
        </xdr:cNvSpPr>
      </xdr:nvSpPr>
      <xdr:spPr bwMode="auto">
        <a:xfrm flipH="1">
          <a:off x="11428640" y="4055609"/>
          <a:ext cx="771528" cy="42863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13608</xdr:colOff>
      <xdr:row>22</xdr:row>
      <xdr:rowOff>48077</xdr:rowOff>
    </xdr:from>
    <xdr:to>
      <xdr:col>43</xdr:col>
      <xdr:colOff>51257</xdr:colOff>
      <xdr:row>24</xdr:row>
      <xdr:rowOff>58963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3442608" y="4220027"/>
          <a:ext cx="8010074" cy="620486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8</xdr:col>
      <xdr:colOff>6351</xdr:colOff>
      <xdr:row>2</xdr:row>
      <xdr:rowOff>182563</xdr:rowOff>
    </xdr:from>
    <xdr:to>
      <xdr:col>33</xdr:col>
      <xdr:colOff>95250</xdr:colOff>
      <xdr:row>4</xdr:row>
      <xdr:rowOff>54428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>
          <a:off x="3435351" y="601663"/>
          <a:ext cx="6022974" cy="310015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33</xdr:col>
      <xdr:colOff>206830</xdr:colOff>
      <xdr:row>3</xdr:row>
      <xdr:rowOff>79375</xdr:rowOff>
    </xdr:from>
    <xdr:to>
      <xdr:col>39</xdr:col>
      <xdr:colOff>60779</xdr:colOff>
      <xdr:row>3</xdr:row>
      <xdr:rowOff>92530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 flipH="1">
          <a:off x="9569905" y="717550"/>
          <a:ext cx="1092199" cy="1315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429987</xdr:colOff>
      <xdr:row>14</xdr:row>
      <xdr:rowOff>160564</xdr:rowOff>
    </xdr:from>
    <xdr:to>
      <xdr:col>44</xdr:col>
      <xdr:colOff>54429</xdr:colOff>
      <xdr:row>19</xdr:row>
      <xdr:rowOff>31750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3430362" y="2541814"/>
          <a:ext cx="8092167" cy="1052286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60327</xdr:colOff>
      <xdr:row>18</xdr:row>
      <xdr:rowOff>108629</xdr:rowOff>
    </xdr:from>
    <xdr:to>
      <xdr:col>44</xdr:col>
      <xdr:colOff>575810</xdr:colOff>
      <xdr:row>18</xdr:row>
      <xdr:rowOff>118456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H="1">
          <a:off x="11461752" y="3423329"/>
          <a:ext cx="582158" cy="9827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27213</xdr:colOff>
      <xdr:row>23</xdr:row>
      <xdr:rowOff>190501</xdr:rowOff>
    </xdr:from>
    <xdr:to>
      <xdr:col>44</xdr:col>
      <xdr:colOff>559934</xdr:colOff>
      <xdr:row>23</xdr:row>
      <xdr:rowOff>192315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 flipH="1" flipV="1">
          <a:off x="11495313" y="4667251"/>
          <a:ext cx="532721" cy="181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222252</xdr:colOff>
      <xdr:row>11</xdr:row>
      <xdr:rowOff>41729</xdr:rowOff>
    </xdr:from>
    <xdr:to>
      <xdr:col>43</xdr:col>
      <xdr:colOff>45360</xdr:colOff>
      <xdr:row>13</xdr:row>
      <xdr:rowOff>41729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>
          <a:off x="9347202" y="1908629"/>
          <a:ext cx="2099583" cy="457200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67130</xdr:colOff>
      <xdr:row>11</xdr:row>
      <xdr:rowOff>122464</xdr:rowOff>
    </xdr:from>
    <xdr:to>
      <xdr:col>46</xdr:col>
      <xdr:colOff>476250</xdr:colOff>
      <xdr:row>12</xdr:row>
      <xdr:rowOff>62589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 flipH="1">
          <a:off x="11468555" y="1989364"/>
          <a:ext cx="1161595" cy="16872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194120</xdr:colOff>
      <xdr:row>7</xdr:row>
      <xdr:rowOff>190499</xdr:rowOff>
    </xdr:from>
    <xdr:to>
      <xdr:col>46</xdr:col>
      <xdr:colOff>136071</xdr:colOff>
      <xdr:row>9</xdr:row>
      <xdr:rowOff>36286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 flipH="1">
          <a:off x="11395520" y="1428749"/>
          <a:ext cx="894451" cy="226787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185958</xdr:colOff>
      <xdr:row>7</xdr:row>
      <xdr:rowOff>173266</xdr:rowOff>
    </xdr:from>
    <xdr:to>
      <xdr:col>42</xdr:col>
      <xdr:colOff>193217</xdr:colOff>
      <xdr:row>11</xdr:row>
      <xdr:rowOff>906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>
          <a:off x="9310908" y="1411516"/>
          <a:ext cx="2083709" cy="456290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  <a:alpha val="40000"/>
          </a:schemeClr>
        </a:solidFill>
        <a:ln w="15875" algn="ctr">
          <a:solidFill>
            <a:srgbClr val="FF0000"/>
          </a:solidFill>
          <a:round/>
          <a:headEnd/>
          <a:tailEnd/>
        </a:ln>
      </xdr:spPr>
    </xdr:sp>
    <xdr:clientData/>
  </xdr:twoCellAnchor>
  <xdr:oneCellAnchor>
    <xdr:from>
      <xdr:col>7</xdr:col>
      <xdr:colOff>71666</xdr:colOff>
      <xdr:row>0</xdr:row>
      <xdr:rowOff>13607</xdr:rowOff>
    </xdr:from>
    <xdr:ext cx="7410750" cy="335642"/>
    <xdr:sp macro="" textlink="">
      <xdr:nvSpPr>
        <xdr:cNvPr id="27" name="AutoShape 24"/>
        <xdr:cNvSpPr>
          <a:spLocks noChangeArrowheads="1"/>
        </xdr:cNvSpPr>
      </xdr:nvSpPr>
      <xdr:spPr bwMode="auto">
        <a:xfrm>
          <a:off x="3109083" y="13607"/>
          <a:ext cx="7410750" cy="335642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ctr" upright="1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报告部位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5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以下的请使用”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 Survey Report ”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的工作表。超过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5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的请使用”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 Survey Report 16”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的工作表</a:t>
          </a:r>
          <a:r>
            <a:rPr lang="ja-JP" altLang="en-US">
              <a:effectLst/>
            </a:rPr>
            <a:t>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6</xdr:col>
      <xdr:colOff>275165</xdr:colOff>
      <xdr:row>31</xdr:row>
      <xdr:rowOff>201084</xdr:rowOff>
    </xdr:from>
    <xdr:to>
      <xdr:col>8</xdr:col>
      <xdr:colOff>10583</xdr:colOff>
      <xdr:row>31</xdr:row>
      <xdr:rowOff>201084</xdr:rowOff>
    </xdr:to>
    <xdr:sp macro="" textlink="">
      <xdr:nvSpPr>
        <xdr:cNvPr id="31" name="Line 23"/>
        <xdr:cNvSpPr>
          <a:spLocks noChangeShapeType="1"/>
        </xdr:cNvSpPr>
      </xdr:nvSpPr>
      <xdr:spPr bwMode="auto">
        <a:xfrm flipV="1">
          <a:off x="2846915" y="5811309"/>
          <a:ext cx="592668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169333</xdr:colOff>
      <xdr:row>30</xdr:row>
      <xdr:rowOff>52919</xdr:rowOff>
    </xdr:from>
    <xdr:ext cx="3079750" cy="772582"/>
    <xdr:sp macro="" textlink="">
      <xdr:nvSpPr>
        <xdr:cNvPr id="32" name="AutoShape 24"/>
        <xdr:cNvSpPr>
          <a:spLocks noChangeArrowheads="1"/>
        </xdr:cNvSpPr>
      </xdr:nvSpPr>
      <xdr:spPr bwMode="auto">
        <a:xfrm>
          <a:off x="169333" y="5461002"/>
          <a:ext cx="3079750" cy="772582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根据调查结果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、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选择一个画✔表示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。</a:t>
          </a:r>
          <a:endParaRPr lang="en-US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此外，我们可能会要求确认产品重量以外的单位。 </a:t>
          </a:r>
        </a:p>
        <a:p>
          <a:pPr rtl="0"/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在这种情况下，我们单独请求它。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twoCellAnchor>
    <xdr:from>
      <xdr:col>42</xdr:col>
      <xdr:colOff>176387</xdr:colOff>
      <xdr:row>32</xdr:row>
      <xdr:rowOff>239888</xdr:rowOff>
    </xdr:from>
    <xdr:to>
      <xdr:col>44</xdr:col>
      <xdr:colOff>486832</xdr:colOff>
      <xdr:row>40</xdr:row>
      <xdr:rowOff>980722</xdr:rowOff>
    </xdr:to>
    <xdr:sp macro="" textlink="">
      <xdr:nvSpPr>
        <xdr:cNvPr id="33" name="Line 23"/>
        <xdr:cNvSpPr>
          <a:spLocks noChangeShapeType="1"/>
        </xdr:cNvSpPr>
      </xdr:nvSpPr>
      <xdr:spPr bwMode="auto">
        <a:xfrm flipH="1" flipV="1">
          <a:off x="10470443" y="6963832"/>
          <a:ext cx="557389" cy="2215446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162275</xdr:colOff>
      <xdr:row>35</xdr:row>
      <xdr:rowOff>183445</xdr:rowOff>
    </xdr:from>
    <xdr:to>
      <xdr:col>44</xdr:col>
      <xdr:colOff>458610</xdr:colOff>
      <xdr:row>41</xdr:row>
      <xdr:rowOff>112889</xdr:rowOff>
    </xdr:to>
    <xdr:sp macro="" textlink="">
      <xdr:nvSpPr>
        <xdr:cNvPr id="34" name="Line 23"/>
        <xdr:cNvSpPr>
          <a:spLocks noChangeShapeType="1"/>
        </xdr:cNvSpPr>
      </xdr:nvSpPr>
      <xdr:spPr bwMode="auto">
        <a:xfrm flipH="1" flipV="1">
          <a:off x="10456331" y="7415389"/>
          <a:ext cx="543279" cy="196144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44</xdr:col>
      <xdr:colOff>469624</xdr:colOff>
      <xdr:row>40</xdr:row>
      <xdr:rowOff>927806</xdr:rowOff>
    </xdr:from>
    <xdr:ext cx="4553932" cy="333375"/>
    <xdr:sp macro="" textlink="">
      <xdr:nvSpPr>
        <xdr:cNvPr id="35" name="AutoShape 24"/>
        <xdr:cNvSpPr>
          <a:spLocks noChangeArrowheads="1"/>
        </xdr:cNvSpPr>
      </xdr:nvSpPr>
      <xdr:spPr bwMode="auto">
        <a:xfrm>
          <a:off x="11010624" y="9126362"/>
          <a:ext cx="4553932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因为这部分的回答方式由敝司指定，请不要更改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twoCellAnchor>
    <xdr:from>
      <xdr:col>7</xdr:col>
      <xdr:colOff>21166</xdr:colOff>
      <xdr:row>38</xdr:row>
      <xdr:rowOff>254000</xdr:rowOff>
    </xdr:from>
    <xdr:to>
      <xdr:col>9</xdr:col>
      <xdr:colOff>126999</xdr:colOff>
      <xdr:row>40</xdr:row>
      <xdr:rowOff>508000</xdr:rowOff>
    </xdr:to>
    <xdr:sp macro="" textlink="">
      <xdr:nvSpPr>
        <xdr:cNvPr id="36" name="Line 23"/>
        <xdr:cNvSpPr>
          <a:spLocks noChangeShapeType="1"/>
        </xdr:cNvSpPr>
      </xdr:nvSpPr>
      <xdr:spPr bwMode="auto">
        <a:xfrm>
          <a:off x="3021541" y="7045325"/>
          <a:ext cx="620183" cy="77787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59970</xdr:colOff>
      <xdr:row>34</xdr:row>
      <xdr:rowOff>169335</xdr:rowOff>
    </xdr:from>
    <xdr:ext cx="3206751" cy="839609"/>
    <xdr:sp macro="" textlink="">
      <xdr:nvSpPr>
        <xdr:cNvPr id="37" name="AutoShape 24"/>
        <xdr:cNvSpPr>
          <a:spLocks noChangeArrowheads="1"/>
        </xdr:cNvSpPr>
      </xdr:nvSpPr>
      <xdr:spPr bwMode="auto">
        <a:xfrm>
          <a:off x="59970" y="7210779"/>
          <a:ext cx="3206751" cy="839609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如含有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时，从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 List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表的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一览表中，</a:t>
          </a:r>
          <a:endParaRPr lang="en-US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将对应的物质号码输入到这个单元格。</a:t>
          </a:r>
          <a:endParaRPr lang="en-US" altLang="zh-CN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这是一个下拉列表。</a:t>
          </a:r>
        </a:p>
        <a:p>
          <a:pPr rtl="0"/>
          <a:endParaRPr lang="ja-JP" altLang="ja-JP">
            <a:effectLst/>
          </a:endParaRPr>
        </a:p>
      </xdr:txBody>
    </xdr:sp>
    <xdr:clientData/>
  </xdr:oneCellAnchor>
  <xdr:twoCellAnchor editAs="oneCell">
    <xdr:from>
      <xdr:col>6</xdr:col>
      <xdr:colOff>179916</xdr:colOff>
      <xdr:row>41</xdr:row>
      <xdr:rowOff>317501</xdr:rowOff>
    </xdr:from>
    <xdr:to>
      <xdr:col>42</xdr:col>
      <xdr:colOff>138781</xdr:colOff>
      <xdr:row>43</xdr:row>
      <xdr:rowOff>391583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66" y="8699501"/>
          <a:ext cx="8588515" cy="2207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398530</xdr:colOff>
      <xdr:row>25</xdr:row>
      <xdr:rowOff>116417</xdr:rowOff>
    </xdr:from>
    <xdr:to>
      <xdr:col>9</xdr:col>
      <xdr:colOff>350337</xdr:colOff>
      <xdr:row>25</xdr:row>
      <xdr:rowOff>116417</xdr:rowOff>
    </xdr:to>
    <xdr:sp macro="" textlink="">
      <xdr:nvSpPr>
        <xdr:cNvPr id="39" name="Line 23"/>
        <xdr:cNvSpPr>
          <a:spLocks noChangeShapeType="1"/>
        </xdr:cNvSpPr>
      </xdr:nvSpPr>
      <xdr:spPr bwMode="auto">
        <a:xfrm flipV="1">
          <a:off x="2970280" y="5021792"/>
          <a:ext cx="894782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306918</xdr:colOff>
      <xdr:row>23</xdr:row>
      <xdr:rowOff>169332</xdr:rowOff>
    </xdr:from>
    <xdr:ext cx="2794000" cy="811389"/>
    <xdr:sp macro="" textlink="">
      <xdr:nvSpPr>
        <xdr:cNvPr id="40" name="AutoShape 24"/>
        <xdr:cNvSpPr>
          <a:spLocks noChangeArrowheads="1"/>
        </xdr:cNvSpPr>
      </xdr:nvSpPr>
      <xdr:spPr bwMode="auto">
        <a:xfrm>
          <a:off x="306918" y="4698999"/>
          <a:ext cx="2794000" cy="811389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部品点数比较多时，请使用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含有</a:t>
          </a:r>
          <a:endParaRPr lang="en-US" altLang="zh-CN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调查报告一览表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。</a:t>
          </a:r>
          <a:endParaRPr lang="en-US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此时请在此处画✔表示。</a:t>
          </a:r>
          <a:endParaRPr lang="en-US" altLang="zh-CN" sz="1100"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</xdr:txBody>
    </xdr:sp>
    <xdr:clientData/>
  </xdr:oneCellAnchor>
  <xdr:oneCellAnchor>
    <xdr:from>
      <xdr:col>1</xdr:col>
      <xdr:colOff>286798</xdr:colOff>
      <xdr:row>42</xdr:row>
      <xdr:rowOff>649810</xdr:rowOff>
    </xdr:from>
    <xdr:ext cx="1439333" cy="524935"/>
    <xdr:sp macro="" textlink="">
      <xdr:nvSpPr>
        <xdr:cNvPr id="41" name="AutoShape 24"/>
        <xdr:cNvSpPr>
          <a:spLocks noChangeArrowheads="1"/>
        </xdr:cNvSpPr>
      </xdr:nvSpPr>
      <xdr:spPr bwMode="auto">
        <a:xfrm>
          <a:off x="720715" y="10068977"/>
          <a:ext cx="1439333" cy="52493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将号码输入到</a:t>
          </a:r>
          <a:endParaRPr lang="en-US" altLang="zh-CN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这个单元格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twoCellAnchor>
    <xdr:from>
      <xdr:col>4</xdr:col>
      <xdr:colOff>424382</xdr:colOff>
      <xdr:row>42</xdr:row>
      <xdr:rowOff>836077</xdr:rowOff>
    </xdr:from>
    <xdr:to>
      <xdr:col>6</xdr:col>
      <xdr:colOff>329132</xdr:colOff>
      <xdr:row>42</xdr:row>
      <xdr:rowOff>846661</xdr:rowOff>
    </xdr:to>
    <xdr:sp macro="" textlink="">
      <xdr:nvSpPr>
        <xdr:cNvPr id="42" name="Line 23"/>
        <xdr:cNvSpPr>
          <a:spLocks noChangeShapeType="1"/>
        </xdr:cNvSpPr>
      </xdr:nvSpPr>
      <xdr:spPr bwMode="auto">
        <a:xfrm flipV="1">
          <a:off x="2138882" y="10284877"/>
          <a:ext cx="762000" cy="10584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31750</xdr:colOff>
      <xdr:row>40</xdr:row>
      <xdr:rowOff>656160</xdr:rowOff>
    </xdr:from>
    <xdr:to>
      <xdr:col>9</xdr:col>
      <xdr:colOff>128048</xdr:colOff>
      <xdr:row>42</xdr:row>
      <xdr:rowOff>624415</xdr:rowOff>
    </xdr:to>
    <xdr:sp macro="" textlink="">
      <xdr:nvSpPr>
        <xdr:cNvPr id="43" name="Line 23"/>
        <xdr:cNvSpPr>
          <a:spLocks noChangeShapeType="1"/>
        </xdr:cNvSpPr>
      </xdr:nvSpPr>
      <xdr:spPr bwMode="auto">
        <a:xfrm flipV="1">
          <a:off x="1333500" y="7937493"/>
          <a:ext cx="2350548" cy="2106089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oneCellAnchor>
    <xdr:from>
      <xdr:col>38</xdr:col>
      <xdr:colOff>55489</xdr:colOff>
      <xdr:row>2</xdr:row>
      <xdr:rowOff>114300</xdr:rowOff>
    </xdr:from>
    <xdr:ext cx="1546224" cy="331611"/>
    <xdr:sp macro="" textlink="">
      <xdr:nvSpPr>
        <xdr:cNvPr id="44" name="AutoShape 9"/>
        <xdr:cNvSpPr>
          <a:spLocks noChangeArrowheads="1"/>
        </xdr:cNvSpPr>
      </xdr:nvSpPr>
      <xdr:spPr bwMode="auto">
        <a:xfrm>
          <a:off x="10628239" y="537633"/>
          <a:ext cx="1546224" cy="331611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请选择一种语言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46</xdr:col>
      <xdr:colOff>423333</xdr:colOff>
      <xdr:row>11</xdr:row>
      <xdr:rowOff>21167</xdr:rowOff>
    </xdr:from>
    <xdr:ext cx="1232539" cy="329435"/>
    <xdr:sp macro="" textlink="">
      <xdr:nvSpPr>
        <xdr:cNvPr id="45" name="AutoShape 24"/>
        <xdr:cNvSpPr>
          <a:spLocks noChangeArrowheads="1"/>
        </xdr:cNvSpPr>
      </xdr:nvSpPr>
      <xdr:spPr bwMode="auto">
        <a:xfrm>
          <a:off x="12752916" y="1894417"/>
          <a:ext cx="1232539" cy="32943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请填写清楚明白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en-US" altLang="ja-JP" sz="1100" b="0" i="0" baseline="0"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</xdr:txBody>
    </xdr:sp>
    <xdr:clientData/>
  </xdr:oneCellAnchor>
  <xdr:oneCellAnchor>
    <xdr:from>
      <xdr:col>45</xdr:col>
      <xdr:colOff>0</xdr:colOff>
      <xdr:row>7</xdr:row>
      <xdr:rowOff>0</xdr:rowOff>
    </xdr:from>
    <xdr:ext cx="3579129" cy="314780"/>
    <xdr:sp macro="" textlink="">
      <xdr:nvSpPr>
        <xdr:cNvPr id="46" name="AutoShape 24"/>
        <xdr:cNvSpPr>
          <a:spLocks noChangeArrowheads="1"/>
        </xdr:cNvSpPr>
      </xdr:nvSpPr>
      <xdr:spPr bwMode="auto">
        <a:xfrm>
          <a:off x="12329583" y="1248833"/>
          <a:ext cx="3579129" cy="314780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15875" algn="ctr">
          <a:solidFill>
            <a:srgbClr val="FF00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根据</a:t>
          </a:r>
          <a:r>
            <a:rPr lang="zh-CN" altLang="ja-JP" sz="1100" b="0" i="0" baseline="0">
              <a:effectLst/>
              <a:latin typeface="+mn-lt"/>
              <a:ea typeface="+mn-ea"/>
              <a:cs typeface="+mn-cs"/>
            </a:rPr>
            <a:t>美蓓亚三美株式会社或三美电机株式会社</a:t>
          </a:r>
          <a:r>
            <a:rPr lang="zh-CN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需要填写</a:t>
          </a:r>
          <a:r>
            <a:rPr lang="ja-JP" altLang="en-US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0</xdr:col>
      <xdr:colOff>232834</xdr:colOff>
      <xdr:row>6</xdr:row>
      <xdr:rowOff>74083</xdr:rowOff>
    </xdr:from>
    <xdr:ext cx="2679699" cy="1126018"/>
    <xdr:sp macro="" textlink="">
      <xdr:nvSpPr>
        <xdr:cNvPr id="47" name="AutoShape 9"/>
        <xdr:cNvSpPr>
          <a:spLocks noChangeArrowheads="1"/>
        </xdr:cNvSpPr>
      </xdr:nvSpPr>
      <xdr:spPr bwMode="auto">
        <a:xfrm>
          <a:off x="232834" y="1174750"/>
          <a:ext cx="2679699" cy="1126018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rtl="0"/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上层：请按照客户填写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美蓓亚</a:t>
          </a:r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三美株式会社或三美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电机</a:t>
          </a:r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株式会社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下层：请填写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美蓓亚三美株式会社或三美电机株式会社</a:t>
          </a:r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的事业本部、事业部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ja-JP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　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2</xdr:col>
      <xdr:colOff>352878</xdr:colOff>
      <xdr:row>15</xdr:row>
      <xdr:rowOff>31146</xdr:rowOff>
    </xdr:from>
    <xdr:ext cx="1648279" cy="306163"/>
    <xdr:sp macro="" textlink="">
      <xdr:nvSpPr>
        <xdr:cNvPr id="48" name="AutoShape 24"/>
        <xdr:cNvSpPr>
          <a:spLocks noChangeArrowheads="1"/>
        </xdr:cNvSpPr>
      </xdr:nvSpPr>
      <xdr:spPr bwMode="auto">
        <a:xfrm>
          <a:off x="1220711" y="2613479"/>
          <a:ext cx="1648279" cy="306163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由供应商填写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44</xdr:col>
      <xdr:colOff>571499</xdr:colOff>
      <xdr:row>17</xdr:row>
      <xdr:rowOff>179916</xdr:rowOff>
    </xdr:from>
    <xdr:ext cx="3695700" cy="333375"/>
    <xdr:sp macro="" textlink="">
      <xdr:nvSpPr>
        <xdr:cNvPr id="49" name="AutoShape 24"/>
        <xdr:cNvSpPr>
          <a:spLocks noChangeArrowheads="1"/>
        </xdr:cNvSpPr>
      </xdr:nvSpPr>
      <xdr:spPr bwMode="auto">
        <a:xfrm>
          <a:off x="12213166" y="3249083"/>
          <a:ext cx="3695700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请盖印章（公章或负责人印章）或签名。</a:t>
          </a:r>
        </a:p>
      </xdr:txBody>
    </xdr:sp>
    <xdr:clientData/>
  </xdr:oneCellAnchor>
  <xdr:oneCellAnchor>
    <xdr:from>
      <xdr:col>44</xdr:col>
      <xdr:colOff>551165</xdr:colOff>
      <xdr:row>22</xdr:row>
      <xdr:rowOff>243946</xdr:rowOff>
    </xdr:from>
    <xdr:ext cx="3261175" cy="565605"/>
    <xdr:sp macro="" textlink="">
      <xdr:nvSpPr>
        <xdr:cNvPr id="50" name="AutoShape 24"/>
        <xdr:cNvSpPr>
          <a:spLocks noChangeArrowheads="1"/>
        </xdr:cNvSpPr>
      </xdr:nvSpPr>
      <xdr:spPr bwMode="auto">
        <a:xfrm>
          <a:off x="12192832" y="4403196"/>
          <a:ext cx="3261175" cy="56560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请填写对</a:t>
          </a:r>
          <a:r>
            <a:rPr lang="ja-JP" altLang="en-US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美蓓亚三美株式会社或三美电机株式会社</a:t>
          </a:r>
          <a:endParaRPr lang="en-US" altLang="ja-JP" sz="1100"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pPr rtl="0"/>
          <a:r>
            <a:rPr lang="ja-JP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了解范围的品名、品番、图番等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46</xdr:col>
      <xdr:colOff>35303</xdr:colOff>
      <xdr:row>20</xdr:row>
      <xdr:rowOff>157416</xdr:rowOff>
    </xdr:from>
    <xdr:ext cx="2342240" cy="549325"/>
    <xdr:sp macro="" textlink="">
      <xdr:nvSpPr>
        <xdr:cNvPr id="51" name="AutoShape 24"/>
        <xdr:cNvSpPr>
          <a:spLocks noChangeArrowheads="1"/>
        </xdr:cNvSpPr>
      </xdr:nvSpPr>
      <xdr:spPr bwMode="auto">
        <a:xfrm>
          <a:off x="12364886" y="3766333"/>
          <a:ext cx="2342240" cy="54932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请填写客户的品名、品番、图番。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ja-JP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代理店的话请填写商品的厂家。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44</xdr:col>
      <xdr:colOff>508001</xdr:colOff>
      <xdr:row>26</xdr:row>
      <xdr:rowOff>63499</xdr:rowOff>
    </xdr:from>
    <xdr:ext cx="7902222" cy="3294945"/>
    <xdr:sp macro="" textlink="">
      <xdr:nvSpPr>
        <xdr:cNvPr id="56" name="AutoShape 24"/>
        <xdr:cNvSpPr>
          <a:spLocks noChangeArrowheads="1"/>
        </xdr:cNvSpPr>
      </xdr:nvSpPr>
      <xdr:spPr bwMode="auto">
        <a:xfrm>
          <a:off x="11049001" y="5270499"/>
          <a:ext cx="7902222" cy="329494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请以本公司指定的重量单位来计算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SVHC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的含量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en-US" altLang="ja-JP" sz="1100" b="0" i="0" baseline="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pPr rtl="0"/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在某些情况下，请以产品重量以外的单位进行计算。 此种情况，请参考以下内容。</a:t>
          </a:r>
          <a:endParaRPr lang="en-US" altLang="zh-CN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・</a:t>
          </a:r>
          <a:r>
            <a:rPr lang="ja-JP" altLang="en-US" sz="1100" u="sng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构成成形品</a:t>
          </a:r>
          <a:r>
            <a:rPr lang="ja-JP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：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由化学物质、混合物等经过成型、干燥、加热、涂布等制造工艺加工出的化学成分固定的初级部件。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例如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: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树脂制外壳、计算机键盘上的键、电解电容器、保险丝、芯片等。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・</a:t>
          </a:r>
          <a:r>
            <a:rPr lang="zh-CN" altLang="en-US" sz="1100" u="sng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最小单位的成形品</a:t>
          </a:r>
          <a:r>
            <a:rPr lang="en-US" sz="1100" u="sng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: 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　由日本联合物品管理推进协议会（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JAMP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）提供的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chemSHERPA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中，它属于所谓的第一成形品。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　例：树脂、金属等的基材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　当混合物（油漆、粘合剂、电镀层等）中包含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SVHC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时，分母是基材和混合物（油漆、粘合剂、电镀层等）的总重量。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・</a:t>
          </a:r>
          <a:r>
            <a:rPr lang="ja-JP" altLang="en-US" u="sng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均质材料</a:t>
          </a:r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：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　是指全部均一的构成物，是一种材料不能通过机械行为拆螺丝、切断、粉碎、磨削、研磨等工序分解成不同的材料。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　例：塑料、陶瓷、玻璃、金属、合金、纸、板</a:t>
          </a:r>
          <a:r>
            <a:rPr lang="en-US" altLang="ja-JP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(</a:t>
          </a:r>
          <a:r>
            <a:rPr 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board)、</a:t>
          </a:r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树脂、电镀、喷漆等。</a:t>
          </a:r>
          <a:endParaRPr lang="ja-JP" altLang="ja-JP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44</xdr:col>
      <xdr:colOff>499258</xdr:colOff>
      <xdr:row>41</xdr:row>
      <xdr:rowOff>992717</xdr:rowOff>
    </xdr:from>
    <xdr:ext cx="4553932" cy="333375"/>
    <xdr:sp macro="" textlink="">
      <xdr:nvSpPr>
        <xdr:cNvPr id="53" name="AutoShape 24"/>
        <xdr:cNvSpPr>
          <a:spLocks noChangeArrowheads="1"/>
        </xdr:cNvSpPr>
      </xdr:nvSpPr>
      <xdr:spPr bwMode="auto">
        <a:xfrm>
          <a:off x="11040258" y="10256661"/>
          <a:ext cx="4553932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请输入第 </a:t>
          </a:r>
          <a:r>
            <a:rPr lang="en-US" altLang="zh-CN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27 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行中我们指定的单位的质量。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twoCellAnchor>
    <xdr:from>
      <xdr:col>39</xdr:col>
      <xdr:colOff>49388</xdr:colOff>
      <xdr:row>39</xdr:row>
      <xdr:rowOff>148166</xdr:rowOff>
    </xdr:from>
    <xdr:to>
      <xdr:col>44</xdr:col>
      <xdr:colOff>479776</xdr:colOff>
      <xdr:row>41</xdr:row>
      <xdr:rowOff>557388</xdr:rowOff>
    </xdr:to>
    <xdr:sp macro="" textlink="">
      <xdr:nvSpPr>
        <xdr:cNvPr id="55" name="Line 23"/>
        <xdr:cNvSpPr>
          <a:spLocks noChangeShapeType="1"/>
        </xdr:cNvSpPr>
      </xdr:nvSpPr>
      <xdr:spPr bwMode="auto">
        <a:xfrm flipH="1" flipV="1">
          <a:off x="9793110" y="8099777"/>
          <a:ext cx="1227666" cy="172155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21166</xdr:colOff>
      <xdr:row>39</xdr:row>
      <xdr:rowOff>148167</xdr:rowOff>
    </xdr:from>
    <xdr:to>
      <xdr:col>44</xdr:col>
      <xdr:colOff>430388</xdr:colOff>
      <xdr:row>42</xdr:row>
      <xdr:rowOff>56445</xdr:rowOff>
    </xdr:to>
    <xdr:sp macro="" textlink="">
      <xdr:nvSpPr>
        <xdr:cNvPr id="57" name="Line 23"/>
        <xdr:cNvSpPr>
          <a:spLocks noChangeShapeType="1"/>
        </xdr:cNvSpPr>
      </xdr:nvSpPr>
      <xdr:spPr bwMode="auto">
        <a:xfrm flipH="1" flipV="1">
          <a:off x="9031110" y="8099778"/>
          <a:ext cx="1940278" cy="228600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44</xdr:col>
      <xdr:colOff>479778</xdr:colOff>
      <xdr:row>41</xdr:row>
      <xdr:rowOff>437445</xdr:rowOff>
    </xdr:from>
    <xdr:ext cx="4553932" cy="333375"/>
    <xdr:sp macro="" textlink="">
      <xdr:nvSpPr>
        <xdr:cNvPr id="58" name="AutoShape 24"/>
        <xdr:cNvSpPr>
          <a:spLocks noChangeArrowheads="1"/>
        </xdr:cNvSpPr>
      </xdr:nvSpPr>
      <xdr:spPr bwMode="auto">
        <a:xfrm>
          <a:off x="11020778" y="9701389"/>
          <a:ext cx="4553932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请输入第 </a:t>
          </a:r>
          <a:r>
            <a:rPr lang="en-US" altLang="zh-CN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27 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行中我们指定的单位的含有率。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j3070\procurement\MyDocumentsOffice\CAT-6F\COST\&#26368;&#26032;&#31038;&#32102;-H14-11&#26376;%202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j3070\procurement\Documents%20and%20Settings\hm39613\My%20Documents\&#20316;&#26989;&#35352;&#37682;\2005&#24180;4&#26376;\hushiyou_houkoku_j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荷実績"/>
      <sheetName val="出荷実績入力画面"/>
      <sheetName val="出荷実績2"/>
      <sheetName val="社給実績入力画面"/>
      <sheetName val="Fﾒｶ"/>
      <sheetName val="F,Kｴﾚｷ"/>
      <sheetName val="Kittyﾒｶ"/>
      <sheetName val="Kittyｴﾚｷ"/>
      <sheetName val="6Fﾒｶ,Kitty-4ｴﾚｷ"/>
      <sheetName val="Kitty-4,6Fｴﾚｷ"/>
      <sheetName val="4Gﾒｶ"/>
      <sheetName val="4Gｴﾚｷ"/>
      <sheetName val="4F集計表"/>
      <sheetName val="5F集計表"/>
      <sheetName val="Kitty集計表"/>
      <sheetName val="6F集計表"/>
      <sheetName val="4G集計表"/>
      <sheetName val="5G集計表"/>
      <sheetName val="5FH集計表"/>
      <sheetName val="Kitty-4集計表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 別紙 不使用証明書 (書式)"/>
      <sheetName val="② 別紙 不使用証明書 (記入例)"/>
      <sheetName val="③ 別紙 含有報告書 (書式)"/>
      <sheetName val="④ 別紙 含有報告書 (記入例)"/>
      <sheetName val="ﾄﾞﾛｯﾌﾟﾀﾞｳﾝ"/>
      <sheetName val="ﾄﾞﾛｯﾌﾟﾀﾞｳﾝ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ﾐﾈﾍﾞｱ株式会社</v>
          </cell>
          <cell r="B1" t="str">
            <v>ﾐﾈﾍﾞｱｴﾚｸﾄﾛﾆｸｽ株式会社</v>
          </cell>
          <cell r="C1" t="str">
            <v>ｴﾇ･ｴﾑ･ﾋﾞｰ電子精工株式会社</v>
          </cell>
          <cell r="D1" t="str">
            <v>ﾐﾈﾍﾞｱ･松下ﾓｰﾀ株式会社</v>
          </cell>
        </row>
      </sheetData>
      <sheetData sheetId="5">
        <row r="2">
          <cell r="A2" t="str">
            <v>ｶﾄﾞﾐｳﾑ及びその化合物</v>
          </cell>
        </row>
        <row r="3">
          <cell r="A3" t="str">
            <v>六価ｸﾛﾑ化合物</v>
          </cell>
        </row>
        <row r="4">
          <cell r="A4" t="str">
            <v>鉛及びその化合物</v>
          </cell>
        </row>
        <row r="5">
          <cell r="A5" t="str">
            <v>水銀及びその化合物</v>
          </cell>
        </row>
        <row r="6">
          <cell r="A6" t="str">
            <v>ﾋﾞｽ･ﾄﾘﾌﾞﾁﾙｽｽﾞ･ｵｷｼﾄﾞ･TBTO</v>
          </cell>
        </row>
        <row r="7">
          <cell r="A7" t="str">
            <v>ﾄﾘﾌﾞﾁﾙｽｽﾞ類･TBT類･ﾄﾘﾌｪﾆﾙｽｽﾞ類･TPT類</v>
          </cell>
        </row>
        <row r="8">
          <cell r="A8" t="str">
            <v>ﾎﾟﾘ臭化ﾋﾞﾌｪﾆﾙ･PBB</v>
          </cell>
        </row>
        <row r="9">
          <cell r="A9" t="str">
            <v>ﾎﾟﾘ臭化ｼﾞﾌｪﾆﾙｴｰﾃﾙ･PBDE</v>
          </cell>
        </row>
        <row r="10">
          <cell r="A10" t="str">
            <v>ﾎﾟﾘ塩化ﾋﾞﾌｪﾆﾙ･PCB類</v>
          </cell>
        </row>
        <row r="11">
          <cell r="A11" t="str">
            <v>ﾎﾟﾘ塩化ﾅﾌﾀﾚﾝ･PCN類</v>
          </cell>
        </row>
        <row r="12">
          <cell r="A12" t="str">
            <v>短鎖型塩化ﾊﾟﾗﾌｨﾝ</v>
          </cell>
        </row>
        <row r="13">
          <cell r="A13" t="str">
            <v>ｱｽﾍﾞｽﾄ･石綿</v>
          </cell>
        </row>
        <row r="14">
          <cell r="A14" t="str">
            <v>ｱｿﾞ染料･顔料</v>
          </cell>
        </row>
        <row r="15">
          <cell r="A15" t="str">
            <v>ｵｿﾞﾝ層破壊物質</v>
          </cell>
        </row>
        <row r="16">
          <cell r="A16" t="str">
            <v>放射性物質</v>
          </cell>
        </row>
        <row r="17">
          <cell r="A17" t="str">
            <v>ﾎﾙﾑｱﾙﾃﾞﾋﾄﾞ</v>
          </cell>
        </row>
        <row r="18">
          <cell r="A18" t="str">
            <v>ﾀﾞｲｵｷｼﾝ類</v>
          </cell>
        </row>
        <row r="19">
          <cell r="A19" t="str">
            <v>ﾎﾟﾘ塩化ﾋﾞﾆﾙ及びその混合物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R55"/>
  <sheetViews>
    <sheetView showGridLines="0" tabSelected="1" zoomScaleNormal="100" zoomScaleSheetLayoutView="100" workbookViewId="0">
      <selection activeCell="B2" sqref="B2:Y2"/>
    </sheetView>
  </sheetViews>
  <sheetFormatPr defaultColWidth="9" defaultRowHeight="15.6"/>
  <cols>
    <col min="1" max="1" width="1.109375" style="7" customWidth="1"/>
    <col min="2" max="2" width="5.33203125" style="7" customWidth="1"/>
    <col min="3" max="21" width="3.109375" style="7" customWidth="1"/>
    <col min="22" max="22" width="2.6640625" style="7" customWidth="1"/>
    <col min="23" max="26" width="3.109375" style="7" customWidth="1"/>
    <col min="27" max="33" width="2.6640625" style="7" customWidth="1"/>
    <col min="34" max="34" width="2.88671875" style="7" customWidth="1"/>
    <col min="35" max="35" width="2.6640625" style="7" customWidth="1"/>
    <col min="36" max="36" width="0.88671875" style="7" customWidth="1"/>
    <col min="37" max="37" width="9" style="7" customWidth="1"/>
    <col min="38" max="38" width="2.21875" style="7" hidden="1" customWidth="1"/>
    <col min="39" max="67" width="9" style="7" customWidth="1"/>
    <col min="68" max="16384" width="9" style="7"/>
  </cols>
  <sheetData>
    <row r="1" spans="1:44" ht="16.2" thickBot="1">
      <c r="B1" s="7" t="s">
        <v>7</v>
      </c>
    </row>
    <row r="2" spans="1:44" ht="16.2" thickBot="1">
      <c r="B2" s="139" t="s">
        <v>392</v>
      </c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  <c r="AJ2" s="60"/>
      <c r="AL2" s="8"/>
    </row>
    <row r="3" spans="1:44" ht="10.5" customHeight="1">
      <c r="B3" s="40"/>
      <c r="C3" s="40"/>
      <c r="D3" s="40"/>
      <c r="E3" s="40"/>
      <c r="AJ3" s="60"/>
      <c r="AL3" s="8"/>
    </row>
    <row r="4" spans="1:44" ht="8.1" customHeight="1">
      <c r="B4" s="143">
        <v>1</v>
      </c>
      <c r="C4" s="145" t="s">
        <v>868</v>
      </c>
      <c r="D4" s="147">
        <v>30</v>
      </c>
      <c r="E4" s="148"/>
      <c r="F4" s="147" t="str">
        <f>IF(B2="English","batches",IF(D2="中文","批","次"))</f>
        <v>次</v>
      </c>
      <c r="G4" s="149"/>
      <c r="H4" s="149"/>
      <c r="I4" s="149"/>
      <c r="J4" s="149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9"/>
      <c r="Y4" s="9"/>
      <c r="Z4" s="10"/>
      <c r="AA4" s="10"/>
      <c r="AB4" s="10"/>
      <c r="AC4" s="10"/>
      <c r="AD4" s="10"/>
      <c r="AE4" s="10"/>
      <c r="AF4" s="10"/>
      <c r="AG4" s="10"/>
      <c r="AH4" s="10"/>
      <c r="AL4" s="11" t="s">
        <v>4</v>
      </c>
    </row>
    <row r="5" spans="1:44" ht="12" customHeight="1">
      <c r="B5" s="144"/>
      <c r="C5" s="146"/>
      <c r="D5" s="148"/>
      <c r="E5" s="148"/>
      <c r="F5" s="149"/>
      <c r="G5" s="149"/>
      <c r="H5" s="149"/>
      <c r="I5" s="149"/>
      <c r="J5" s="149"/>
      <c r="AD5" s="12"/>
      <c r="AE5" s="12"/>
      <c r="AF5" s="10"/>
      <c r="AG5" s="10"/>
      <c r="AH5" s="10"/>
      <c r="AL5" s="11" t="s">
        <v>3</v>
      </c>
    </row>
    <row r="6" spans="1:44" ht="15" customHeight="1">
      <c r="B6" s="155" t="str">
        <f>IF(B2="English","REACH Substances of Very High Concern
 (SVHC) content Survey Report",IF(B2="中文","REACH高度关注物质（SVHC）含有调查报告书","REACH高懸念物質（SVHC）含有調査報告書"))</f>
        <v>REACH高懸念物質（SVHC）含有調査報告書</v>
      </c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3"/>
      <c r="Z6" s="14"/>
      <c r="AA6" s="14"/>
      <c r="AB6" s="14"/>
      <c r="AH6" s="15" t="s">
        <v>0</v>
      </c>
      <c r="AI6" s="16"/>
      <c r="AL6" s="11" t="s">
        <v>5</v>
      </c>
    </row>
    <row r="7" spans="1:44" ht="15" customHeight="1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3"/>
      <c r="Z7" s="131" t="str">
        <f>IF(B2="English","Document No.:",IF(B2="中文","资料 No.:","資料No.:"))</f>
        <v>資料No.:</v>
      </c>
      <c r="AA7" s="131"/>
      <c r="AB7" s="131"/>
      <c r="AC7" s="131"/>
      <c r="AD7" s="131"/>
      <c r="AE7" s="131"/>
      <c r="AF7" s="131"/>
      <c r="AG7" s="131"/>
      <c r="AH7" s="131"/>
    </row>
    <row r="8" spans="1:44" ht="15" customHeight="1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9"/>
      <c r="Z8" s="132"/>
      <c r="AA8" s="132"/>
      <c r="AB8" s="132"/>
      <c r="AC8" s="132"/>
      <c r="AD8" s="132"/>
      <c r="AE8" s="132"/>
      <c r="AF8" s="132"/>
      <c r="AG8" s="132"/>
      <c r="AH8" s="132"/>
      <c r="AI8" s="133"/>
    </row>
    <row r="9" spans="1:44" ht="5.0999999999999996" customHeight="1">
      <c r="B9" s="17"/>
      <c r="C9" s="17"/>
      <c r="D9" s="1"/>
      <c r="E9" s="1"/>
      <c r="F9" s="1"/>
      <c r="G9" s="1"/>
      <c r="H9" s="1"/>
      <c r="I9" s="18"/>
      <c r="J9" s="1"/>
      <c r="K9" s="19"/>
      <c r="L9" s="19"/>
      <c r="M9" s="18"/>
      <c r="N9" s="18"/>
      <c r="O9" s="18"/>
      <c r="P9" s="18"/>
      <c r="Q9" s="18"/>
      <c r="R9" s="3"/>
      <c r="U9" s="20"/>
      <c r="V9" s="134"/>
      <c r="W9" s="134"/>
      <c r="X9" s="134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L9" s="60"/>
      <c r="AN9" s="60"/>
    </row>
    <row r="10" spans="1:44" ht="18" customHeight="1">
      <c r="B10" s="136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8"/>
      <c r="Q10" s="18"/>
      <c r="V10" s="138" t="str">
        <f>IF(B2="English","Supplier's code No.:",IF(B2="中文","供应商编码:","取引先コードNo.:"))</f>
        <v>取引先コードNo.: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</row>
    <row r="11" spans="1:44" ht="18" customHeight="1">
      <c r="B11" s="150"/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21"/>
      <c r="U11" s="22"/>
      <c r="V11" s="23"/>
      <c r="W11" s="23"/>
      <c r="X11" s="23"/>
      <c r="Y11" s="23"/>
      <c r="Z11" s="153"/>
      <c r="AA11" s="153"/>
      <c r="AB11" s="153"/>
      <c r="AC11" s="154"/>
      <c r="AD11" s="154"/>
      <c r="AE11" s="154"/>
      <c r="AF11" s="154"/>
      <c r="AG11" s="154"/>
      <c r="AH11" s="154"/>
      <c r="AI11" s="154"/>
      <c r="AL11" s="60"/>
      <c r="AM11" s="60"/>
      <c r="AN11" s="60"/>
    </row>
    <row r="12" spans="1:44" ht="5.0999999999999996" customHeight="1">
      <c r="B12" s="17"/>
      <c r="C12" s="17"/>
      <c r="D12" s="1"/>
      <c r="E12" s="1"/>
      <c r="F12" s="1"/>
      <c r="G12" s="1"/>
      <c r="H12" s="1"/>
      <c r="I12" s="18"/>
      <c r="J12" s="1"/>
      <c r="K12" s="19"/>
      <c r="L12" s="19"/>
      <c r="M12" s="18"/>
      <c r="N12" s="18"/>
      <c r="O12" s="18"/>
      <c r="P12" s="18"/>
      <c r="Q12" s="18"/>
      <c r="R12" s="3"/>
      <c r="U12" s="20"/>
      <c r="V12" s="134"/>
      <c r="W12" s="134"/>
      <c r="X12" s="134"/>
      <c r="Y12" s="134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L12" s="60"/>
      <c r="AN12" s="60"/>
    </row>
    <row r="13" spans="1:44" ht="15" customHeight="1">
      <c r="B13" s="21" t="str">
        <f>IF(B2="English","Manufacturer to fill out",IF(B2="中文","[提出源记入栏］","[提出元記入欄］"))</f>
        <v>[提出元記入欄］</v>
      </c>
      <c r="C13" s="21"/>
      <c r="E13" s="15"/>
      <c r="F13" s="15"/>
      <c r="G13" s="6"/>
      <c r="H13" s="15"/>
      <c r="I13" s="12"/>
      <c r="J13" s="12"/>
      <c r="K13" s="39"/>
      <c r="O13" s="21"/>
      <c r="P13" s="21"/>
      <c r="Q13" s="21"/>
      <c r="R13" s="2"/>
      <c r="S13" s="2"/>
      <c r="T13" s="3"/>
      <c r="U13" s="4"/>
      <c r="AL13" s="60"/>
      <c r="AM13" s="60"/>
      <c r="AN13" s="60"/>
      <c r="AO13" s="60"/>
      <c r="AP13" s="60"/>
      <c r="AQ13" s="60"/>
      <c r="AR13" s="60"/>
    </row>
    <row r="14" spans="1:44" ht="20.100000000000001" customHeight="1">
      <c r="A14" s="39"/>
      <c r="B14" s="125" t="str">
        <f>IF(B2="English","Date(yy.mm.dd)",IF(B2="中文","发行日","発行日"))</f>
        <v>発行日</v>
      </c>
      <c r="C14" s="125"/>
      <c r="D14" s="126"/>
      <c r="E14" s="126"/>
      <c r="F14" s="126"/>
      <c r="G14" s="127"/>
      <c r="H14" s="128"/>
      <c r="I14" s="129"/>
      <c r="J14" s="129"/>
      <c r="K14" s="129"/>
      <c r="L14" s="129"/>
      <c r="M14" s="129"/>
      <c r="N14" s="129"/>
      <c r="O14" s="129"/>
      <c r="P14" s="129"/>
      <c r="Q14" s="129"/>
      <c r="R14" s="130" t="str">
        <f>IF(B2="English","E-mail",IF(B2="中文","邮箱地址","メールアドレス"))</f>
        <v>メールアドレス</v>
      </c>
      <c r="S14" s="126"/>
      <c r="T14" s="126"/>
      <c r="U14" s="126"/>
      <c r="V14" s="126"/>
      <c r="W14" s="127"/>
      <c r="X14" s="128" t="s">
        <v>2</v>
      </c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M14" s="60"/>
      <c r="AN14" s="60"/>
      <c r="AO14" s="60"/>
      <c r="AP14" s="60"/>
      <c r="AQ14" s="60"/>
      <c r="AR14" s="60"/>
    </row>
    <row r="15" spans="1:44" ht="20.100000000000001" customHeight="1">
      <c r="A15" s="39"/>
      <c r="B15" s="125" t="str">
        <f>IF(B2="English","Company name",IF(B2="中文","公司名称","会社名"))</f>
        <v>会社名</v>
      </c>
      <c r="C15" s="125"/>
      <c r="D15" s="126"/>
      <c r="E15" s="126"/>
      <c r="F15" s="126"/>
      <c r="G15" s="127"/>
      <c r="H15" s="157" t="s">
        <v>1</v>
      </c>
      <c r="I15" s="129"/>
      <c r="J15" s="129"/>
      <c r="K15" s="129"/>
      <c r="L15" s="129"/>
      <c r="M15" s="129"/>
      <c r="N15" s="129"/>
      <c r="O15" s="129"/>
      <c r="P15" s="158"/>
      <c r="Q15" s="159"/>
      <c r="R15" s="130" t="str">
        <f>IF(B2="English","Phone number",IF(B2="中文","电话号码","電話番号"))</f>
        <v>電話番号</v>
      </c>
      <c r="S15" s="126"/>
      <c r="T15" s="126"/>
      <c r="U15" s="126"/>
      <c r="V15" s="126"/>
      <c r="W15" s="127"/>
      <c r="X15" s="128" t="s">
        <v>2</v>
      </c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M15" s="60"/>
      <c r="AN15" s="60"/>
      <c r="AO15" s="60"/>
      <c r="AP15" s="60"/>
      <c r="AQ15" s="60"/>
      <c r="AR15" s="60"/>
    </row>
    <row r="16" spans="1:44" ht="20.100000000000001" customHeight="1">
      <c r="A16" s="39"/>
      <c r="B16" s="166" t="str">
        <f>IF(B2="English","Division name",IF(B2="中文","部门名称","部署名"))</f>
        <v>部署名</v>
      </c>
      <c r="C16" s="166"/>
      <c r="D16" s="166"/>
      <c r="E16" s="166"/>
      <c r="F16" s="166"/>
      <c r="G16" s="167"/>
      <c r="H16" s="168" t="s">
        <v>2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30" t="str">
        <f>IF(B2="English","Responsible person",IF(B2="中文","责任者名","責任者名"))</f>
        <v>責任者名</v>
      </c>
      <c r="S16" s="126"/>
      <c r="T16" s="126"/>
      <c r="U16" s="126"/>
      <c r="V16" s="126"/>
      <c r="W16" s="127"/>
      <c r="X16" s="168" t="s">
        <v>2</v>
      </c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M16" s="60"/>
      <c r="AN16" s="60"/>
      <c r="AO16" s="60"/>
      <c r="AP16" s="60"/>
      <c r="AQ16" s="60"/>
      <c r="AR16" s="60"/>
    </row>
    <row r="17" spans="1:42" ht="20.100000000000001" customHeight="1">
      <c r="B17" s="125" t="str">
        <f>IF(B2="English","Written by",IF(B2="中文","填写者名","記入者名"))</f>
        <v>記入者名</v>
      </c>
      <c r="C17" s="125"/>
      <c r="D17" s="126"/>
      <c r="E17" s="126"/>
      <c r="F17" s="126"/>
      <c r="G17" s="127"/>
      <c r="H17" s="128" t="s">
        <v>1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60" t="str">
        <f>IF(B2="English"," Signature",IF(B2="中文","盖章","印"))</f>
        <v>印</v>
      </c>
      <c r="S17" s="161"/>
      <c r="T17" s="161"/>
      <c r="U17" s="161"/>
      <c r="V17" s="161"/>
      <c r="W17" s="162"/>
      <c r="X17" s="163"/>
      <c r="Y17" s="129"/>
      <c r="Z17" s="129"/>
      <c r="AA17" s="129"/>
      <c r="AB17" s="129"/>
      <c r="AC17" s="129"/>
      <c r="AD17" s="129"/>
      <c r="AE17" s="129"/>
      <c r="AF17" s="129"/>
      <c r="AG17" s="129"/>
      <c r="AH17" s="164" t="str">
        <f>IF(B2="English","",IF(B2="中文","盖章","印"))</f>
        <v>印</v>
      </c>
      <c r="AI17" s="165"/>
      <c r="AJ17" s="38"/>
      <c r="AK17" s="38"/>
      <c r="AL17" s="38"/>
      <c r="AM17" s="38"/>
    </row>
    <row r="18" spans="1:42" ht="5.0999999999999996" customHeight="1">
      <c r="J18" s="15"/>
      <c r="K18" s="12"/>
      <c r="L18" s="12"/>
      <c r="AC18" s="5"/>
    </row>
    <row r="19" spans="1:42" ht="20.100000000000001" customHeight="1">
      <c r="A19" s="26"/>
      <c r="B19" s="27" t="str">
        <f>IF(B2="English","1．Part name or Part number",IF(B2="中文","1．品名・品番号・图番号・条款编号","1．品名・品番・図番・アイテムコード"))</f>
        <v>1．品名・品番・図番・アイテムコード</v>
      </c>
      <c r="C19" s="27"/>
      <c r="G19" s="4"/>
      <c r="M19" s="28"/>
      <c r="AK19" s="21"/>
      <c r="AP19" s="41"/>
    </row>
    <row r="20" spans="1:42" ht="24" customHeight="1">
      <c r="B20" s="171" t="str">
        <f>IF(B2="English","Our part name, Manufacturer :",IF(B2="中文","本公司品名(厂家名):","弊社品名(メーカー名)："))</f>
        <v>弊社品名(メーカー名)：</v>
      </c>
      <c r="C20" s="172"/>
      <c r="D20" s="172"/>
      <c r="E20" s="172"/>
      <c r="F20" s="172"/>
      <c r="G20" s="172"/>
      <c r="H20" s="173"/>
      <c r="I20" s="174"/>
      <c r="J20" s="174"/>
      <c r="K20" s="174"/>
      <c r="L20" s="174"/>
      <c r="M20" s="174"/>
      <c r="N20" s="174"/>
      <c r="O20" s="174"/>
      <c r="P20" s="174"/>
      <c r="Q20" s="174"/>
      <c r="R20" s="171" t="str">
        <f>IF(B2="English","Our part, Drawing number :",IF(B2="中文","本公司品番号, 图番 :","弊社品番,図番等："))</f>
        <v>弊社品番,図番等：</v>
      </c>
      <c r="S20" s="175"/>
      <c r="T20" s="175"/>
      <c r="U20" s="175"/>
      <c r="V20" s="175"/>
      <c r="W20" s="175"/>
      <c r="X20" s="176"/>
      <c r="Y20" s="176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K20" s="29"/>
    </row>
    <row r="21" spans="1:42" ht="24" customHeight="1">
      <c r="B21" s="178" t="str">
        <f>IF(B2="English","MinebeaMitsumi part name :",IF(B2="中文","美蓓亚三美G 品名:","ミネベアミツミG品名："))</f>
        <v>ミネベアミツミG品名：</v>
      </c>
      <c r="C21" s="179"/>
      <c r="D21" s="179"/>
      <c r="E21" s="179"/>
      <c r="F21" s="179"/>
      <c r="G21" s="179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78" t="str">
        <f>IF(B2="English","MinebeaMitsumi G part No. :",IF(B2="中文","美蓓亚三美G 品番:","ミネベアミツミG品番："))</f>
        <v>ミネベアミツミG品番：</v>
      </c>
      <c r="S21" s="181"/>
      <c r="T21" s="181"/>
      <c r="U21" s="181"/>
      <c r="V21" s="181"/>
      <c r="W21" s="181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K21" s="21"/>
    </row>
    <row r="22" spans="1:42" ht="24" customHeight="1">
      <c r="B22" s="183" t="str">
        <f>IF(B2="English","MinebeaMitsumi Drawing No. :",IF(B2="中文","美蓓亚三美G 图番","ミネベアミツミG図番："))</f>
        <v>ミネベアミツミG図番：</v>
      </c>
      <c r="C22" s="179"/>
      <c r="D22" s="179"/>
      <c r="E22" s="179"/>
      <c r="F22" s="179"/>
      <c r="G22" s="179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4" t="str">
        <f>IF(B2="English","MinebeaMitsumi Item code :",IF(B2="中文","美蓓亚三美条款编号","ﾐﾈﾍﾞｱﾐﾂﾐGｱｲﾃﾑｺｰﾄﾞ："))</f>
        <v>ﾐﾈﾍﾞｱﾐﾂﾐGｱｲﾃﾑｺｰﾄﾞ：</v>
      </c>
      <c r="S22" s="181"/>
      <c r="T22" s="181"/>
      <c r="U22" s="181"/>
      <c r="V22" s="181"/>
      <c r="W22" s="181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K22" s="29"/>
    </row>
    <row r="23" spans="1:42" ht="10.050000000000001" customHeight="1">
      <c r="D23" s="6"/>
      <c r="E23" s="39"/>
      <c r="F23" s="39"/>
      <c r="G23" s="39"/>
      <c r="H23" s="15"/>
      <c r="I23" s="15"/>
      <c r="J23" s="15"/>
      <c r="K23" s="15"/>
      <c r="L23" s="15"/>
      <c r="M23" s="15"/>
      <c r="N23" s="4"/>
      <c r="O23" s="6"/>
      <c r="P23" s="6"/>
      <c r="Q23" s="39"/>
      <c r="R23" s="39"/>
      <c r="S23" s="39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42" ht="19.5" customHeight="1">
      <c r="A24" s="24"/>
      <c r="B24" s="30"/>
      <c r="C24" s="185"/>
      <c r="D24" s="186"/>
      <c r="E24" s="187" t="str">
        <f>IF(B2="English","SVHC Survey List is attached due to the large number of parts being reported on",IF(B2="中文","由于部品数量多，附上SVHC调查表清单并报告","部品が多数のためSVHC調査リストを添付して報告します。"))</f>
        <v>部品が多数のためSVHC調査リストを添付して報告します。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L24" s="7" t="s">
        <v>943</v>
      </c>
      <c r="AO24" s="39"/>
    </row>
    <row r="25" spans="1:42" ht="21" customHeight="1">
      <c r="B25" s="47" t="str">
        <f>IF(B2="English","2．Survey Result",IF(B2="中文","2．调查结果","2．調査結果"))</f>
        <v>2．調査結果</v>
      </c>
      <c r="D25" s="6"/>
      <c r="E25" s="39"/>
      <c r="F25" s="39"/>
      <c r="G25" s="39"/>
      <c r="H25" s="15"/>
      <c r="I25" s="15"/>
      <c r="J25" s="15"/>
      <c r="K25" s="15"/>
      <c r="L25" s="15"/>
      <c r="M25" s="15"/>
      <c r="N25" s="4"/>
      <c r="O25" s="6"/>
      <c r="P25" s="6"/>
      <c r="Q25" s="39"/>
      <c r="R25" s="39"/>
      <c r="S25" s="39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L25" s="7" t="s">
        <v>945</v>
      </c>
    </row>
    <row r="26" spans="1:42" ht="2.5499999999999998" customHeight="1"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6"/>
      <c r="Q26" s="39"/>
      <c r="R26" s="39"/>
      <c r="S26" s="39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L26" s="7" t="s">
        <v>946</v>
      </c>
    </row>
    <row r="27" spans="1:42" ht="20.100000000000001" customHeight="1">
      <c r="B27" s="225" t="s">
        <v>943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226"/>
      <c r="AL27" s="7" t="s">
        <v>947</v>
      </c>
    </row>
    <row r="28" spans="1:42" ht="2.5499999999999998" customHeight="1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6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42" ht="15" customHeight="1">
      <c r="B29" s="223" t="str">
        <f>IF(B2="English","Please append  ✔mark to either. ",IF(B2="中文","请在下列符合的项目上画✔表示","何れか一方に ✔印を付記して下さい"))</f>
        <v>何れか一方に ✔印を付記して下さい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6"/>
      <c r="Q29" s="104"/>
      <c r="R29" s="104"/>
      <c r="S29" s="10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L29" s="7" t="s">
        <v>942</v>
      </c>
    </row>
    <row r="30" spans="1:42" ht="2.5499999999999998" customHeight="1">
      <c r="B30" s="11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6"/>
      <c r="Q30" s="104"/>
      <c r="R30" s="104"/>
      <c r="S30" s="10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L30" s="7" t="s">
        <v>863</v>
      </c>
    </row>
    <row r="31" spans="1:42" ht="20.100000000000001" customHeight="1">
      <c r="B31" s="48"/>
      <c r="C31" s="191" t="s">
        <v>941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L31" s="7" t="s">
        <v>940</v>
      </c>
    </row>
    <row r="32" spans="1:42" ht="20.100000000000001" customHeight="1">
      <c r="B32" s="48"/>
      <c r="C32" s="191" t="s">
        <v>939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L32" s="7" t="s">
        <v>865</v>
      </c>
    </row>
    <row r="33" spans="1:41" ht="2.5499999999999998" customHeight="1">
      <c r="D33" s="6"/>
      <c r="E33" s="39"/>
      <c r="F33" s="39"/>
      <c r="G33" s="39"/>
      <c r="H33" s="15"/>
      <c r="I33" s="15"/>
      <c r="J33" s="15"/>
      <c r="K33" s="15"/>
      <c r="L33" s="15"/>
      <c r="M33" s="15"/>
      <c r="N33" s="4"/>
      <c r="O33" s="6"/>
      <c r="P33" s="6"/>
      <c r="Q33" s="39"/>
      <c r="R33" s="39"/>
      <c r="S33" s="3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L33" s="39"/>
    </row>
    <row r="34" spans="1:41" ht="15" customHeight="1">
      <c r="A34" s="24"/>
      <c r="B34" s="60" t="str">
        <f>IF(B2="English","When SVHC contains, please enter the tatget substance No. from the SVHC List sheet in the cell below. ",IF(B2="中文","含有SVHC时，请将从SVHC List表对应物质的号码输入到以下","SVHCを含有する場合は、SVHC List シートから対応する物質の番号を下記に入力して下さい"))</f>
        <v>SVHCを含有する場合は、SVHC List シートから対応する物質の番号を下記に入力して下さい</v>
      </c>
      <c r="C34" s="30"/>
      <c r="D34" s="39"/>
      <c r="E34" s="31"/>
    </row>
    <row r="35" spans="1:41" ht="15" customHeight="1">
      <c r="A35" s="24"/>
      <c r="B35" s="193" t="s">
        <v>949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L35" s="88" t="s">
        <v>949</v>
      </c>
    </row>
    <row r="36" spans="1:41" ht="15" customHeight="1">
      <c r="A36" s="24"/>
      <c r="B36" s="60" t="str">
        <f>IF(B2="English","When the same substance contains to two or more parts. Please indicate details for each. ",IF(B2="中文","如在复数的部位中只含有一种物质时，请填写每个含有部位","一つの物質が複数部位に含有する場合は、部位毎に記入して下さい"))</f>
        <v>一つの物質が複数部位に含有する場合は、部位毎に記入して下さい</v>
      </c>
      <c r="C36" s="30"/>
      <c r="D36" s="39"/>
      <c r="E36" s="31"/>
      <c r="AL36" s="57" t="s">
        <v>872</v>
      </c>
    </row>
    <row r="37" spans="1:41" ht="5.0999999999999996" customHeight="1">
      <c r="A37" s="24"/>
      <c r="B37" s="30"/>
      <c r="C37" s="30"/>
      <c r="D37" s="39"/>
      <c r="E37" s="31"/>
    </row>
    <row r="38" spans="1:41" s="42" customFormat="1" ht="20.100000000000001" customHeight="1">
      <c r="B38" s="195" t="s">
        <v>861</v>
      </c>
      <c r="C38" s="197" t="str">
        <f>IF(B2="English","Substance name",IF(B2="中文","物质名称","物質名称"))</f>
        <v>物質名称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9"/>
      <c r="X38" s="200" t="str">
        <f>IF(B2="English","CAS RN",IF(B2="中文","CAS登录号","CAS番号"))</f>
        <v>CAS番号</v>
      </c>
      <c r="Y38" s="201"/>
      <c r="Z38" s="202"/>
      <c r="AA38" s="206" t="str">
        <f>IF(B2="English","Weight
(mg)",IF(B2="中文","质量
(mg)","重量
(mg)"))</f>
        <v>重量
(mg)</v>
      </c>
      <c r="AB38" s="207"/>
      <c r="AC38" s="206" t="str">
        <f>IF(B2="English","Content
(mg)",IF(B2="中文","含量
(mg)","含有量 (mg)"))</f>
        <v>含有量 (mg)</v>
      </c>
      <c r="AD38" s="210"/>
      <c r="AE38" s="206" t="str">
        <f>IF(B2="English","Contentrate     
(%)",IF(B2="中文","含有率
(%)","含有率
(%)"))</f>
        <v>含有率
(%)</v>
      </c>
      <c r="AF38" s="210"/>
      <c r="AG38" s="206" t="str">
        <f>IF(B2="English","Content part, Note",IF(B2="中文","含有部位, 
备注","含有部位, 
備考"))</f>
        <v>含有部位, 
備考</v>
      </c>
      <c r="AH38" s="213"/>
      <c r="AI38" s="214"/>
    </row>
    <row r="39" spans="1:41" s="42" customFormat="1" ht="26.55" customHeight="1">
      <c r="B39" s="196"/>
      <c r="C39" s="218" t="s">
        <v>855</v>
      </c>
      <c r="D39" s="218" t="s">
        <v>392</v>
      </c>
      <c r="E39" s="218" t="s">
        <v>392</v>
      </c>
      <c r="F39" s="218" t="s">
        <v>392</v>
      </c>
      <c r="G39" s="218" t="s">
        <v>392</v>
      </c>
      <c r="H39" s="218" t="s">
        <v>392</v>
      </c>
      <c r="I39" s="218" t="s">
        <v>392</v>
      </c>
      <c r="J39" s="219" t="s">
        <v>856</v>
      </c>
      <c r="K39" s="220" t="s">
        <v>6</v>
      </c>
      <c r="L39" s="220" t="s">
        <v>6</v>
      </c>
      <c r="M39" s="220" t="s">
        <v>6</v>
      </c>
      <c r="N39" s="220" t="s">
        <v>6</v>
      </c>
      <c r="O39" s="220" t="s">
        <v>6</v>
      </c>
      <c r="P39" s="221" t="s">
        <v>6</v>
      </c>
      <c r="Q39" s="222" t="s">
        <v>857</v>
      </c>
      <c r="R39" s="218" t="s">
        <v>626</v>
      </c>
      <c r="S39" s="218" t="s">
        <v>626</v>
      </c>
      <c r="T39" s="218" t="s">
        <v>626</v>
      </c>
      <c r="U39" s="218" t="s">
        <v>626</v>
      </c>
      <c r="V39" s="218" t="s">
        <v>626</v>
      </c>
      <c r="W39" s="218" t="s">
        <v>626</v>
      </c>
      <c r="X39" s="203"/>
      <c r="Y39" s="204"/>
      <c r="Z39" s="205"/>
      <c r="AA39" s="208"/>
      <c r="AB39" s="209"/>
      <c r="AC39" s="211"/>
      <c r="AD39" s="212"/>
      <c r="AE39" s="211"/>
      <c r="AF39" s="212"/>
      <c r="AG39" s="215"/>
      <c r="AH39" s="216"/>
      <c r="AI39" s="217"/>
      <c r="AL39" s="57"/>
    </row>
    <row r="40" spans="1:41" s="42" customFormat="1" ht="76.5" customHeight="1">
      <c r="B40" s="91"/>
      <c r="C40" s="230" t="str">
        <f>IF($B40="","",VLOOKUP($B40,'SVHC List'!$B$5:$Z$1004,2,FALSE))</f>
        <v/>
      </c>
      <c r="D40" s="231"/>
      <c r="E40" s="231"/>
      <c r="F40" s="231"/>
      <c r="G40" s="231"/>
      <c r="H40" s="231"/>
      <c r="I40" s="232"/>
      <c r="J40" s="233" t="str">
        <f>IF($B40="","",VLOOKUP($B40,'SVHC List'!$B$5:$Z$956,9,FALSE))</f>
        <v/>
      </c>
      <c r="K40" s="231"/>
      <c r="L40" s="231"/>
      <c r="M40" s="231"/>
      <c r="N40" s="231"/>
      <c r="O40" s="231"/>
      <c r="P40" s="232"/>
      <c r="Q40" s="233" t="str">
        <f>IF($B40="","",VLOOKUP($B40,'SVHC List'!$B$5:$Z$1004,16,FALSE))</f>
        <v/>
      </c>
      <c r="R40" s="231"/>
      <c r="S40" s="231"/>
      <c r="T40" s="231"/>
      <c r="U40" s="231"/>
      <c r="V40" s="231"/>
      <c r="W40" s="232"/>
      <c r="X40" s="234" t="str">
        <f>IF($B40="","",VLOOKUP($B40,'SVHC List'!$B$5:$Z$956,23,FALSE))</f>
        <v/>
      </c>
      <c r="Y40" s="235"/>
      <c r="Z40" s="235"/>
      <c r="AA40" s="238"/>
      <c r="AB40" s="239"/>
      <c r="AC40" s="227"/>
      <c r="AD40" s="228"/>
      <c r="AE40" s="227"/>
      <c r="AF40" s="228"/>
      <c r="AG40" s="229"/>
      <c r="AH40" s="229"/>
      <c r="AI40" s="228"/>
    </row>
    <row r="41" spans="1:41" s="42" customFormat="1" ht="76.5" customHeight="1">
      <c r="B41" s="91"/>
      <c r="C41" s="230" t="str">
        <f>IF($B41="","",VLOOKUP($B41,'SVHC List'!$B$5:$Z$1004,2,FALSE))</f>
        <v/>
      </c>
      <c r="D41" s="231"/>
      <c r="E41" s="231"/>
      <c r="F41" s="231"/>
      <c r="G41" s="231"/>
      <c r="H41" s="231"/>
      <c r="I41" s="232"/>
      <c r="J41" s="233" t="str">
        <f>IF($B41="","",VLOOKUP($B41,'SVHC List'!$B$5:$Z$1004,9,FALSE))</f>
        <v/>
      </c>
      <c r="K41" s="231"/>
      <c r="L41" s="231"/>
      <c r="M41" s="231"/>
      <c r="N41" s="231"/>
      <c r="O41" s="231"/>
      <c r="P41" s="232"/>
      <c r="Q41" s="233" t="str">
        <f>IF($B41="","",VLOOKUP($B41,'SVHC List'!$B$5:$Z$1004,16,FALSE))</f>
        <v/>
      </c>
      <c r="R41" s="231"/>
      <c r="S41" s="231"/>
      <c r="T41" s="231"/>
      <c r="U41" s="231"/>
      <c r="V41" s="231"/>
      <c r="W41" s="232"/>
      <c r="X41" s="234" t="str">
        <f>IF($B41="","",VLOOKUP($B41,'SVHC List'!$B$5:$Z$956,23,FALSE))</f>
        <v/>
      </c>
      <c r="Y41" s="235"/>
      <c r="Z41" s="235"/>
      <c r="AA41" s="236"/>
      <c r="AB41" s="237"/>
      <c r="AC41" s="227"/>
      <c r="AD41" s="228"/>
      <c r="AE41" s="227"/>
      <c r="AF41" s="228"/>
      <c r="AG41" s="229"/>
      <c r="AH41" s="229"/>
      <c r="AI41" s="228"/>
    </row>
    <row r="42" spans="1:41" s="42" customFormat="1" ht="76.5" customHeight="1">
      <c r="B42" s="91"/>
      <c r="C42" s="230" t="str">
        <f>IF($B42="","",VLOOKUP($B42,'SVHC List'!$B$5:$Z$1004,2,FALSE))</f>
        <v/>
      </c>
      <c r="D42" s="231"/>
      <c r="E42" s="231"/>
      <c r="F42" s="231"/>
      <c r="G42" s="231"/>
      <c r="H42" s="231"/>
      <c r="I42" s="232"/>
      <c r="J42" s="233" t="str">
        <f>IF($B42="","",VLOOKUP($B42,'SVHC List'!$B$5:$Z$1004,9,FALSE))</f>
        <v/>
      </c>
      <c r="K42" s="231"/>
      <c r="L42" s="231"/>
      <c r="M42" s="231"/>
      <c r="N42" s="231"/>
      <c r="O42" s="231"/>
      <c r="P42" s="232"/>
      <c r="Q42" s="233" t="str">
        <f>IF($B42="","",VLOOKUP($B42,'SVHC List'!$B$5:$Z$1004,16,FALSE))</f>
        <v/>
      </c>
      <c r="R42" s="231"/>
      <c r="S42" s="231"/>
      <c r="T42" s="231"/>
      <c r="U42" s="231"/>
      <c r="V42" s="231"/>
      <c r="W42" s="232"/>
      <c r="X42" s="234" t="str">
        <f>IF($B42="","",VLOOKUP($B42,'SVHC List'!$B$5:$Z$956,23,FALSE))</f>
        <v/>
      </c>
      <c r="Y42" s="235"/>
      <c r="Z42" s="235"/>
      <c r="AA42" s="236"/>
      <c r="AB42" s="237"/>
      <c r="AC42" s="227"/>
      <c r="AD42" s="228"/>
      <c r="AE42" s="227"/>
      <c r="AF42" s="228"/>
      <c r="AG42" s="229"/>
      <c r="AH42" s="229"/>
      <c r="AI42" s="228"/>
    </row>
    <row r="43" spans="1:41" s="42" customFormat="1" ht="76.5" customHeight="1">
      <c r="B43" s="91"/>
      <c r="C43" s="230" t="str">
        <f>IF($B43="","",VLOOKUP($B43,'SVHC List'!$B$5:$Z$1004,2,FALSE))</f>
        <v/>
      </c>
      <c r="D43" s="231"/>
      <c r="E43" s="231"/>
      <c r="F43" s="231"/>
      <c r="G43" s="231"/>
      <c r="H43" s="231"/>
      <c r="I43" s="232"/>
      <c r="J43" s="233" t="str">
        <f>IF($B43="","",VLOOKUP($B43,'SVHC List'!$B$5:$Z$1004,9,FALSE))</f>
        <v/>
      </c>
      <c r="K43" s="231"/>
      <c r="L43" s="231"/>
      <c r="M43" s="231"/>
      <c r="N43" s="231"/>
      <c r="O43" s="231"/>
      <c r="P43" s="232"/>
      <c r="Q43" s="233" t="str">
        <f>IF($B43="","",VLOOKUP($B43,'SVHC List'!$B$5:$Z$1004,16,FALSE))</f>
        <v/>
      </c>
      <c r="R43" s="231"/>
      <c r="S43" s="231"/>
      <c r="T43" s="231"/>
      <c r="U43" s="231"/>
      <c r="V43" s="231"/>
      <c r="W43" s="232"/>
      <c r="X43" s="234" t="str">
        <f>IF($B43="","",VLOOKUP($B43,'SVHC List'!$B$5:$Z$956,23,FALSE))</f>
        <v/>
      </c>
      <c r="Y43" s="235"/>
      <c r="Z43" s="235"/>
      <c r="AA43" s="236"/>
      <c r="AB43" s="237"/>
      <c r="AC43" s="227"/>
      <c r="AD43" s="228"/>
      <c r="AE43" s="227"/>
      <c r="AF43" s="228"/>
      <c r="AG43" s="229"/>
      <c r="AH43" s="229"/>
      <c r="AI43" s="228"/>
    </row>
    <row r="44" spans="1:41" s="42" customFormat="1" ht="76.5" customHeight="1">
      <c r="B44" s="91"/>
      <c r="C44" s="230" t="str">
        <f>IF($B44="","",VLOOKUP($B44,'SVHC List'!$B$5:$Z$1004,2,FALSE))</f>
        <v/>
      </c>
      <c r="D44" s="231"/>
      <c r="E44" s="231"/>
      <c r="F44" s="231"/>
      <c r="G44" s="231"/>
      <c r="H44" s="231"/>
      <c r="I44" s="232"/>
      <c r="J44" s="233" t="str">
        <f>IF($B44="","",VLOOKUP($B44,'SVHC List'!$B$5:$Z$1004,9,FALSE))</f>
        <v/>
      </c>
      <c r="K44" s="231"/>
      <c r="L44" s="231"/>
      <c r="M44" s="231"/>
      <c r="N44" s="231"/>
      <c r="O44" s="231"/>
      <c r="P44" s="232"/>
      <c r="Q44" s="233" t="str">
        <f>IF($B44="","",VLOOKUP($B44,'SVHC List'!$B$5:$Z$1004,16,FALSE))</f>
        <v/>
      </c>
      <c r="R44" s="231"/>
      <c r="S44" s="231"/>
      <c r="T44" s="231"/>
      <c r="U44" s="231"/>
      <c r="V44" s="231"/>
      <c r="W44" s="232"/>
      <c r="X44" s="234" t="str">
        <f>IF($B44="","",VLOOKUP($B44,'SVHC List'!$B$5:$Z$956,23,FALSE))</f>
        <v/>
      </c>
      <c r="Y44" s="235"/>
      <c r="Z44" s="235"/>
      <c r="AA44" s="236"/>
      <c r="AB44" s="237"/>
      <c r="AC44" s="227"/>
      <c r="AD44" s="228"/>
      <c r="AE44" s="227"/>
      <c r="AF44" s="228"/>
      <c r="AG44" s="229"/>
      <c r="AH44" s="229"/>
      <c r="AI44" s="228"/>
      <c r="AL44" s="43"/>
    </row>
    <row r="45" spans="1:41" s="43" customFormat="1" ht="6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4"/>
      <c r="P45" s="44"/>
      <c r="Q45" s="44"/>
      <c r="R45" s="44"/>
      <c r="S45" s="44"/>
      <c r="T45" s="44"/>
      <c r="AL45" s="39"/>
    </row>
    <row r="46" spans="1:41" ht="13.5" customHeight="1">
      <c r="A46" s="24"/>
      <c r="B46" s="32"/>
      <c r="C46" s="3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25"/>
      <c r="S46" s="25"/>
      <c r="T46" s="33"/>
      <c r="U46" s="25"/>
      <c r="V46" s="25"/>
      <c r="W46" s="25"/>
      <c r="X46" s="25"/>
      <c r="Y46" s="25"/>
      <c r="Z46" s="25"/>
      <c r="AA46" s="25"/>
      <c r="AB46" s="25"/>
      <c r="AD46" s="240" t="s">
        <v>912</v>
      </c>
      <c r="AE46" s="241"/>
      <c r="AF46" s="241"/>
      <c r="AG46" s="241"/>
      <c r="AH46" s="96">
        <f>D4</f>
        <v>30</v>
      </c>
      <c r="AI46" s="97"/>
      <c r="AL46" s="43"/>
      <c r="AM46" s="39"/>
      <c r="AN46" s="39"/>
      <c r="AO46" s="39"/>
    </row>
    <row r="47" spans="1:41" ht="13.5" customHeight="1">
      <c r="B47" s="34"/>
      <c r="C47" s="34"/>
      <c r="D47" s="15"/>
      <c r="E47" s="21"/>
      <c r="F47" s="21"/>
      <c r="G47" s="21"/>
      <c r="H47" s="21"/>
      <c r="I47" s="21"/>
      <c r="J47" s="21"/>
      <c r="K47" s="21"/>
      <c r="L47" s="21"/>
    </row>
    <row r="48" spans="1:41" ht="13.5" customHeight="1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34" ht="13.5" customHeight="1">
      <c r="A49" s="8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Q49" s="36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13.5" customHeight="1"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13.5" customHeight="1">
      <c r="A51" s="2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34" ht="13.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34" ht="13.5" customHeight="1"/>
    <row r="54" spans="1:34" ht="13.5" customHeight="1"/>
    <row r="55" spans="1:34" ht="13.5" customHeight="1"/>
  </sheetData>
  <mergeCells count="102">
    <mergeCell ref="AD46:AG46"/>
    <mergeCell ref="AE44:AF44"/>
    <mergeCell ref="AG44:AI44"/>
    <mergeCell ref="C44:I44"/>
    <mergeCell ref="J44:P44"/>
    <mergeCell ref="Q44:W44"/>
    <mergeCell ref="X44:Z44"/>
    <mergeCell ref="AA44:AB44"/>
    <mergeCell ref="AC44:AD44"/>
    <mergeCell ref="AE42:AF42"/>
    <mergeCell ref="AG42:AI42"/>
    <mergeCell ref="C43:I43"/>
    <mergeCell ref="J43:P43"/>
    <mergeCell ref="Q43:W43"/>
    <mergeCell ref="X43:Z43"/>
    <mergeCell ref="AA43:AB43"/>
    <mergeCell ref="AC43:AD43"/>
    <mergeCell ref="AE43:AF43"/>
    <mergeCell ref="AG43:AI43"/>
    <mergeCell ref="C42:I42"/>
    <mergeCell ref="J42:P42"/>
    <mergeCell ref="Q42:W42"/>
    <mergeCell ref="X42:Z42"/>
    <mergeCell ref="AA42:AB42"/>
    <mergeCell ref="AC42:AD42"/>
    <mergeCell ref="AC40:AD40"/>
    <mergeCell ref="AE40:AF40"/>
    <mergeCell ref="AG40:AI40"/>
    <mergeCell ref="C41:I41"/>
    <mergeCell ref="J41:P41"/>
    <mergeCell ref="Q41:W41"/>
    <mergeCell ref="X41:Z41"/>
    <mergeCell ref="AA41:AB41"/>
    <mergeCell ref="AC41:AD41"/>
    <mergeCell ref="AE41:AF41"/>
    <mergeCell ref="AG41:AI41"/>
    <mergeCell ref="C40:I40"/>
    <mergeCell ref="J40:P40"/>
    <mergeCell ref="Q40:W40"/>
    <mergeCell ref="X40:Z40"/>
    <mergeCell ref="AA40:AB40"/>
    <mergeCell ref="C24:D24"/>
    <mergeCell ref="E24:AI24"/>
    <mergeCell ref="B26:O26"/>
    <mergeCell ref="C31:AI31"/>
    <mergeCell ref="C32:AI32"/>
    <mergeCell ref="B35:AI35"/>
    <mergeCell ref="B38:B39"/>
    <mergeCell ref="C38:W38"/>
    <mergeCell ref="X38:Z39"/>
    <mergeCell ref="AA38:AB39"/>
    <mergeCell ref="AC38:AD39"/>
    <mergeCell ref="AE38:AF39"/>
    <mergeCell ref="AG38:AI39"/>
    <mergeCell ref="C39:I39"/>
    <mergeCell ref="J39:P39"/>
    <mergeCell ref="Q39:W39"/>
    <mergeCell ref="B29:O29"/>
    <mergeCell ref="B27:AI27"/>
    <mergeCell ref="B20:G20"/>
    <mergeCell ref="H20:Q20"/>
    <mergeCell ref="R20:W20"/>
    <mergeCell ref="X20:AI20"/>
    <mergeCell ref="B21:G21"/>
    <mergeCell ref="H21:Q21"/>
    <mergeCell ref="R21:W21"/>
    <mergeCell ref="X21:AI21"/>
    <mergeCell ref="B22:G22"/>
    <mergeCell ref="H22:Q22"/>
    <mergeCell ref="R22:W22"/>
    <mergeCell ref="X22:AI22"/>
    <mergeCell ref="B15:G15"/>
    <mergeCell ref="H15:Q15"/>
    <mergeCell ref="R15:W15"/>
    <mergeCell ref="X15:AI15"/>
    <mergeCell ref="B17:G17"/>
    <mergeCell ref="H17:Q17"/>
    <mergeCell ref="R17:W17"/>
    <mergeCell ref="X17:AG17"/>
    <mergeCell ref="AH17:AI17"/>
    <mergeCell ref="B16:G16"/>
    <mergeCell ref="H16:Q16"/>
    <mergeCell ref="R16:W16"/>
    <mergeCell ref="X16:AI16"/>
    <mergeCell ref="B2:Y2"/>
    <mergeCell ref="B4:B5"/>
    <mergeCell ref="C4:C5"/>
    <mergeCell ref="D4:E5"/>
    <mergeCell ref="F4:J5"/>
    <mergeCell ref="B11:O11"/>
    <mergeCell ref="Z11:AI11"/>
    <mergeCell ref="B6:X8"/>
    <mergeCell ref="V12:AI12"/>
    <mergeCell ref="B14:G14"/>
    <mergeCell ref="H14:Q14"/>
    <mergeCell ref="R14:W14"/>
    <mergeCell ref="Z7:AH7"/>
    <mergeCell ref="Z8:AI8"/>
    <mergeCell ref="V9:AI9"/>
    <mergeCell ref="B10:O10"/>
    <mergeCell ref="V10:AI10"/>
    <mergeCell ref="X14:AI14"/>
  </mergeCells>
  <phoneticPr fontId="2"/>
  <dataValidations count="6">
    <dataValidation type="list" allowBlank="1" showInputMessage="1" showErrorMessage="1" sqref="C32">
      <formula1>$AL$31:$AL$32</formula1>
    </dataValidation>
    <dataValidation allowBlank="1" showInputMessage="1" showErrorMessage="1" errorTitle="zzz" sqref="C40:I44"/>
    <dataValidation type="list" allowBlank="1" showInputMessage="1" showErrorMessage="1" sqref="B2:Y2">
      <formula1>$AL$4:$AL$6</formula1>
    </dataValidation>
    <dataValidation type="list" allowBlank="1" showInputMessage="1" showErrorMessage="1" sqref="B35:AI35">
      <formula1>$AL$35:$AL$36</formula1>
    </dataValidation>
    <dataValidation type="list" allowBlank="1" showInputMessage="1" showErrorMessage="1" sqref="C31:AI31">
      <formula1>$AL$29:$AL$30</formula1>
    </dataValidation>
    <dataValidation type="list" allowBlank="1" showInputMessage="1" showErrorMessage="1" sqref="B27:AI27">
      <formula1>$AL$24:$AL$27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3" orientation="portrait" r:id="rId1"/>
  <headerFooter alignWithMargins="0">
    <oddFooter>&amp;C&amp;"ＭＳ ゴシック,標準"&amp;9MinebeaMitsumi Inc.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129540</xdr:colOff>
                    <xdr:row>23</xdr:row>
                    <xdr:rowOff>0</xdr:rowOff>
                  </from>
                  <to>
                    <xdr:col>5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129540</xdr:colOff>
                    <xdr:row>23</xdr:row>
                    <xdr:rowOff>0</xdr:rowOff>
                  </from>
                  <to>
                    <xdr:col>5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99060</xdr:colOff>
                    <xdr:row>30</xdr:row>
                    <xdr:rowOff>15240</xdr:rowOff>
                  </from>
                  <to>
                    <xdr:col>2</xdr:col>
                    <xdr:colOff>106680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31</xdr:row>
                    <xdr:rowOff>0</xdr:rowOff>
                  </from>
                  <to>
                    <xdr:col>2</xdr:col>
                    <xdr:colOff>106680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'SVHC List'!$B$5:$B$1003</xm:f>
          </x14:formula1>
          <xm:sqref>B40:B44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R66"/>
  <sheetViews>
    <sheetView showGridLines="0" zoomScaleNormal="100" zoomScaleSheetLayoutView="100" workbookViewId="0">
      <selection activeCell="B2" sqref="B2:Y2"/>
    </sheetView>
  </sheetViews>
  <sheetFormatPr defaultColWidth="9" defaultRowHeight="15.6"/>
  <cols>
    <col min="1" max="1" width="1.109375" style="7" customWidth="1"/>
    <col min="2" max="2" width="5.33203125" style="7" customWidth="1"/>
    <col min="3" max="21" width="3.109375" style="7" customWidth="1"/>
    <col min="22" max="22" width="2.6640625" style="7" customWidth="1"/>
    <col min="23" max="26" width="3.109375" style="7" customWidth="1"/>
    <col min="27" max="33" width="2.6640625" style="7" customWidth="1"/>
    <col min="34" max="34" width="2.88671875" style="7" customWidth="1"/>
    <col min="35" max="35" width="2.6640625" style="7" customWidth="1"/>
    <col min="36" max="36" width="0.88671875" style="7" customWidth="1"/>
    <col min="37" max="37" width="9" style="7" customWidth="1"/>
    <col min="38" max="38" width="5.33203125" style="7" hidden="1" customWidth="1"/>
    <col min="39" max="67" width="9" style="7" customWidth="1"/>
    <col min="68" max="16384" width="9" style="7"/>
  </cols>
  <sheetData>
    <row r="1" spans="1:44" ht="16.2" thickBot="1">
      <c r="B1" s="7" t="s">
        <v>7</v>
      </c>
    </row>
    <row r="2" spans="1:44" ht="16.2" thickBot="1">
      <c r="B2" s="139" t="s">
        <v>392</v>
      </c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  <c r="AJ2" s="115"/>
      <c r="AL2" s="8"/>
    </row>
    <row r="3" spans="1:44" ht="10.5" customHeight="1">
      <c r="B3" s="40"/>
      <c r="C3" s="40"/>
      <c r="D3" s="40"/>
      <c r="E3" s="40"/>
      <c r="AJ3" s="115"/>
      <c r="AL3" s="8"/>
    </row>
    <row r="4" spans="1:44" ht="8.1" customHeight="1">
      <c r="B4" s="143">
        <v>1</v>
      </c>
      <c r="C4" s="145" t="s">
        <v>868</v>
      </c>
      <c r="D4" s="147">
        <v>30</v>
      </c>
      <c r="E4" s="148"/>
      <c r="F4" s="147" t="str">
        <f>IF(B2="English","batches",IF(D2="中文","批","次"))</f>
        <v>次</v>
      </c>
      <c r="G4" s="149"/>
      <c r="H4" s="149"/>
      <c r="I4" s="149"/>
      <c r="J4" s="149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9"/>
      <c r="Y4" s="9"/>
      <c r="Z4" s="10"/>
      <c r="AA4" s="10"/>
      <c r="AB4" s="10"/>
      <c r="AC4" s="10"/>
      <c r="AD4" s="10"/>
      <c r="AE4" s="10"/>
      <c r="AF4" s="10"/>
      <c r="AG4" s="10"/>
      <c r="AH4" s="10"/>
      <c r="AL4" s="11" t="s">
        <v>4</v>
      </c>
    </row>
    <row r="5" spans="1:44" ht="12" customHeight="1">
      <c r="B5" s="144"/>
      <c r="C5" s="146"/>
      <c r="D5" s="148"/>
      <c r="E5" s="148"/>
      <c r="F5" s="149"/>
      <c r="G5" s="149"/>
      <c r="H5" s="149"/>
      <c r="I5" s="149"/>
      <c r="J5" s="149"/>
      <c r="AD5" s="12"/>
      <c r="AE5" s="12"/>
      <c r="AF5" s="10"/>
      <c r="AG5" s="10"/>
      <c r="AH5" s="10"/>
      <c r="AL5" s="11" t="s">
        <v>3</v>
      </c>
    </row>
    <row r="6" spans="1:44" ht="15" customHeight="1">
      <c r="B6" s="155" t="str">
        <f>IF(B2="English","REACH Substances of Very High Concern
 (SVHC) content Survey Report",IF(B2="中文","REACH高度关注物质（SVHC）含有调查报告书","REACH高懸念物質（SVHC）含有調査報告書"))</f>
        <v>REACH高懸念物質（SVHC）含有調査報告書</v>
      </c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3"/>
      <c r="Z6" s="14"/>
      <c r="AA6" s="14"/>
      <c r="AB6" s="14"/>
      <c r="AH6" s="15" t="s">
        <v>0</v>
      </c>
      <c r="AI6" s="16"/>
      <c r="AL6" s="11" t="s">
        <v>5</v>
      </c>
    </row>
    <row r="7" spans="1:44" ht="15" customHeight="1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3"/>
      <c r="Z7" s="131" t="str">
        <f>IF(B2="English","Document No.:",IF(B2="中文","资料 No.:","資料No.:"))</f>
        <v>資料No.:</v>
      </c>
      <c r="AA7" s="131"/>
      <c r="AB7" s="131"/>
      <c r="AC7" s="131"/>
      <c r="AD7" s="131"/>
      <c r="AE7" s="131"/>
      <c r="AF7" s="131"/>
      <c r="AG7" s="131"/>
      <c r="AH7" s="131"/>
    </row>
    <row r="8" spans="1:44" ht="15" customHeight="1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9"/>
      <c r="Z8" s="132"/>
      <c r="AA8" s="132"/>
      <c r="AB8" s="132"/>
      <c r="AC8" s="132"/>
      <c r="AD8" s="132"/>
      <c r="AE8" s="132"/>
      <c r="AF8" s="132"/>
      <c r="AG8" s="132"/>
      <c r="AH8" s="132"/>
      <c r="AI8" s="133"/>
    </row>
    <row r="9" spans="1:44" ht="5.0999999999999996" customHeight="1">
      <c r="B9" s="17"/>
      <c r="C9" s="17"/>
      <c r="D9" s="1"/>
      <c r="E9" s="1"/>
      <c r="F9" s="1"/>
      <c r="G9" s="1"/>
      <c r="H9" s="1"/>
      <c r="I9" s="18"/>
      <c r="J9" s="1"/>
      <c r="K9" s="19"/>
      <c r="L9" s="19"/>
      <c r="M9" s="18"/>
      <c r="N9" s="18"/>
      <c r="O9" s="18"/>
      <c r="P9" s="18"/>
      <c r="Q9" s="18"/>
      <c r="R9" s="3"/>
      <c r="U9" s="20"/>
      <c r="V9" s="134"/>
      <c r="W9" s="134"/>
      <c r="X9" s="134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L9" s="115"/>
      <c r="AN9" s="115"/>
    </row>
    <row r="10" spans="1:44" ht="18" customHeight="1">
      <c r="B10" s="136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8"/>
      <c r="Q10" s="18"/>
      <c r="V10" s="138" t="str">
        <f>IF(B2="English","Supplier's code No.:",IF(B2="中文","供应商编码:","取引先コードNo.:"))</f>
        <v>取引先コードNo.: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</row>
    <row r="11" spans="1:44" ht="18" customHeight="1">
      <c r="B11" s="150"/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21"/>
      <c r="U11" s="22"/>
      <c r="V11" s="23"/>
      <c r="W11" s="23"/>
      <c r="X11" s="23"/>
      <c r="Y11" s="23"/>
      <c r="Z11" s="153"/>
      <c r="AA11" s="153"/>
      <c r="AB11" s="153"/>
      <c r="AC11" s="154"/>
      <c r="AD11" s="154"/>
      <c r="AE11" s="154"/>
      <c r="AF11" s="154"/>
      <c r="AG11" s="154"/>
      <c r="AH11" s="154"/>
      <c r="AI11" s="154"/>
      <c r="AL11" s="115"/>
      <c r="AM11" s="115"/>
      <c r="AN11" s="115"/>
    </row>
    <row r="12" spans="1:44" ht="5.0999999999999996" customHeight="1">
      <c r="B12" s="17"/>
      <c r="C12" s="17"/>
      <c r="D12" s="1"/>
      <c r="E12" s="1"/>
      <c r="F12" s="1"/>
      <c r="G12" s="1"/>
      <c r="H12" s="1"/>
      <c r="I12" s="18"/>
      <c r="J12" s="1"/>
      <c r="K12" s="19"/>
      <c r="L12" s="19"/>
      <c r="M12" s="18"/>
      <c r="N12" s="18"/>
      <c r="O12" s="18"/>
      <c r="P12" s="18"/>
      <c r="Q12" s="18"/>
      <c r="R12" s="3"/>
      <c r="U12" s="20"/>
      <c r="V12" s="134"/>
      <c r="W12" s="134"/>
      <c r="X12" s="134"/>
      <c r="Y12" s="134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L12" s="115"/>
      <c r="AN12" s="115"/>
    </row>
    <row r="13" spans="1:44" ht="15" customHeight="1">
      <c r="B13" s="21" t="str">
        <f>IF(B2="English","Manufacturer to fill out",IF(B2="中文","[提出源记入栏］","[提出元記入欄］"))</f>
        <v>[提出元記入欄］</v>
      </c>
      <c r="C13" s="21"/>
      <c r="E13" s="15"/>
      <c r="F13" s="15"/>
      <c r="G13" s="6"/>
      <c r="H13" s="15"/>
      <c r="I13" s="12"/>
      <c r="J13" s="12"/>
      <c r="K13" s="119"/>
      <c r="O13" s="21"/>
      <c r="P13" s="21"/>
      <c r="Q13" s="21"/>
      <c r="R13" s="2"/>
      <c r="S13" s="2"/>
      <c r="T13" s="3"/>
      <c r="U13" s="4"/>
      <c r="AL13" s="115"/>
      <c r="AM13" s="115"/>
      <c r="AN13" s="115"/>
      <c r="AO13" s="115"/>
      <c r="AP13" s="115"/>
      <c r="AQ13" s="115"/>
      <c r="AR13" s="115"/>
    </row>
    <row r="14" spans="1:44" ht="20.100000000000001" customHeight="1">
      <c r="A14" s="119"/>
      <c r="B14" s="125" t="str">
        <f>IF(B2="English","Date(yy.mm.dd)",IF(B2="中文","发行日","発行日"))</f>
        <v>発行日</v>
      </c>
      <c r="C14" s="125"/>
      <c r="D14" s="126"/>
      <c r="E14" s="126"/>
      <c r="F14" s="126"/>
      <c r="G14" s="127"/>
      <c r="H14" s="128"/>
      <c r="I14" s="129"/>
      <c r="J14" s="129"/>
      <c r="K14" s="129"/>
      <c r="L14" s="129"/>
      <c r="M14" s="129"/>
      <c r="N14" s="129"/>
      <c r="O14" s="129"/>
      <c r="P14" s="129"/>
      <c r="Q14" s="129"/>
      <c r="R14" s="130" t="str">
        <f>IF(B2="English","E-mail",IF(B2="中文","邮箱地址","メールアドレス"))</f>
        <v>メールアドレス</v>
      </c>
      <c r="S14" s="126"/>
      <c r="T14" s="126"/>
      <c r="U14" s="126"/>
      <c r="V14" s="126"/>
      <c r="W14" s="127"/>
      <c r="X14" s="128" t="s">
        <v>2</v>
      </c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M14" s="115"/>
      <c r="AN14" s="115"/>
      <c r="AO14" s="115"/>
      <c r="AP14" s="115"/>
      <c r="AQ14" s="115"/>
      <c r="AR14" s="115"/>
    </row>
    <row r="15" spans="1:44" ht="20.100000000000001" customHeight="1">
      <c r="A15" s="119"/>
      <c r="B15" s="125" t="str">
        <f>IF(B2="English","Company name",IF(B2="中文","公司名称","会社名"))</f>
        <v>会社名</v>
      </c>
      <c r="C15" s="125"/>
      <c r="D15" s="126"/>
      <c r="E15" s="126"/>
      <c r="F15" s="126"/>
      <c r="G15" s="127"/>
      <c r="H15" s="157" t="s">
        <v>1</v>
      </c>
      <c r="I15" s="129"/>
      <c r="J15" s="129"/>
      <c r="K15" s="129"/>
      <c r="L15" s="129"/>
      <c r="M15" s="129"/>
      <c r="N15" s="129"/>
      <c r="O15" s="129"/>
      <c r="P15" s="158"/>
      <c r="Q15" s="159"/>
      <c r="R15" s="130" t="str">
        <f>IF(B2="English","Phone number",IF(B2="中文","电话号码","電話番号"))</f>
        <v>電話番号</v>
      </c>
      <c r="S15" s="126"/>
      <c r="T15" s="126"/>
      <c r="U15" s="126"/>
      <c r="V15" s="126"/>
      <c r="W15" s="127"/>
      <c r="X15" s="128" t="s">
        <v>2</v>
      </c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M15" s="115"/>
      <c r="AN15" s="115"/>
      <c r="AO15" s="115"/>
      <c r="AP15" s="115"/>
      <c r="AQ15" s="115"/>
      <c r="AR15" s="115"/>
    </row>
    <row r="16" spans="1:44" ht="20.100000000000001" customHeight="1">
      <c r="A16" s="119"/>
      <c r="B16" s="166" t="str">
        <f>IF(B2="English","Division name",IF(B2="中文","部门名称","部署名"))</f>
        <v>部署名</v>
      </c>
      <c r="C16" s="166"/>
      <c r="D16" s="166"/>
      <c r="E16" s="166"/>
      <c r="F16" s="166"/>
      <c r="G16" s="167"/>
      <c r="H16" s="168" t="s">
        <v>2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30" t="str">
        <f>IF(B2="English","Responsible person",IF(B2="中文","责任者名","責任者名"))</f>
        <v>責任者名</v>
      </c>
      <c r="S16" s="126"/>
      <c r="T16" s="126"/>
      <c r="U16" s="126"/>
      <c r="V16" s="126"/>
      <c r="W16" s="127"/>
      <c r="X16" s="168" t="s">
        <v>2</v>
      </c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M16" s="115"/>
      <c r="AN16" s="115"/>
      <c r="AO16" s="115"/>
      <c r="AP16" s="115"/>
      <c r="AQ16" s="115"/>
      <c r="AR16" s="115"/>
    </row>
    <row r="17" spans="1:42" ht="20.100000000000001" customHeight="1">
      <c r="B17" s="125" t="str">
        <f>IF(B2="English","Written by",IF(B2="中文","填写者名","記入者名"))</f>
        <v>記入者名</v>
      </c>
      <c r="C17" s="125"/>
      <c r="D17" s="126"/>
      <c r="E17" s="126"/>
      <c r="F17" s="126"/>
      <c r="G17" s="127"/>
      <c r="H17" s="128" t="s">
        <v>1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60" t="str">
        <f>IF(B2="English"," Signature",IF(B2="中文","盖章","印"))</f>
        <v>印</v>
      </c>
      <c r="S17" s="161"/>
      <c r="T17" s="161"/>
      <c r="U17" s="161"/>
      <c r="V17" s="161"/>
      <c r="W17" s="162"/>
      <c r="X17" s="163"/>
      <c r="Y17" s="129"/>
      <c r="Z17" s="129"/>
      <c r="AA17" s="129"/>
      <c r="AB17" s="129"/>
      <c r="AC17" s="129"/>
      <c r="AD17" s="129"/>
      <c r="AE17" s="129"/>
      <c r="AF17" s="129"/>
      <c r="AG17" s="129"/>
      <c r="AH17" s="164" t="str">
        <f>IF(B2="English","",IF(B2="中文","盖章","印"))</f>
        <v>印</v>
      </c>
      <c r="AI17" s="165"/>
      <c r="AJ17" s="118"/>
      <c r="AK17" s="118"/>
      <c r="AL17" s="118"/>
      <c r="AM17" s="118"/>
    </row>
    <row r="18" spans="1:42" ht="5.0999999999999996" customHeight="1">
      <c r="J18" s="15"/>
      <c r="K18" s="12"/>
      <c r="L18" s="12"/>
      <c r="AC18" s="5"/>
    </row>
    <row r="19" spans="1:42" ht="20.100000000000001" customHeight="1">
      <c r="A19" s="26"/>
      <c r="B19" s="27" t="str">
        <f>IF(B2="English","1．Part name or Part number",IF(B2="中文","1．品名・品番号・图番号・条款编号","1．品名・品番・図番・アイテムコード"))</f>
        <v>1．品名・品番・図番・アイテムコード</v>
      </c>
      <c r="C19" s="27"/>
      <c r="G19" s="4"/>
      <c r="M19" s="28"/>
      <c r="AK19" s="21"/>
      <c r="AP19" s="41"/>
    </row>
    <row r="20" spans="1:42" ht="24" customHeight="1">
      <c r="B20" s="171" t="str">
        <f>IF(B2="English","Our part name, Manufacturer :",IF(B2="中文","本公司品名(厂家名):","弊社品名(メーカー名)："))</f>
        <v>弊社品名(メーカー名)：</v>
      </c>
      <c r="C20" s="172"/>
      <c r="D20" s="172"/>
      <c r="E20" s="172"/>
      <c r="F20" s="172"/>
      <c r="G20" s="172"/>
      <c r="H20" s="173"/>
      <c r="I20" s="174"/>
      <c r="J20" s="174"/>
      <c r="K20" s="174"/>
      <c r="L20" s="174"/>
      <c r="M20" s="174"/>
      <c r="N20" s="174"/>
      <c r="O20" s="174"/>
      <c r="P20" s="174"/>
      <c r="Q20" s="174"/>
      <c r="R20" s="171" t="str">
        <f>IF(B2="English","Our part, Drawing number :",IF(B2="中文","本公司品番号, 图番 :","弊社品番,図番等："))</f>
        <v>弊社品番,図番等：</v>
      </c>
      <c r="S20" s="175"/>
      <c r="T20" s="175"/>
      <c r="U20" s="175"/>
      <c r="V20" s="175"/>
      <c r="W20" s="175"/>
      <c r="X20" s="176"/>
      <c r="Y20" s="176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K20" s="29"/>
    </row>
    <row r="21" spans="1:42" ht="24" customHeight="1">
      <c r="B21" s="178" t="str">
        <f>IF(B2="English","MinebeaMitsumi part name :",IF(B2="中文","美蓓亚三美G 品名:","ミネベアミツミG品名："))</f>
        <v>ミネベアミツミG品名：</v>
      </c>
      <c r="C21" s="179"/>
      <c r="D21" s="179"/>
      <c r="E21" s="179"/>
      <c r="F21" s="179"/>
      <c r="G21" s="179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78" t="str">
        <f>IF(B2="English","MinebeaMitsumi G part No. :",IF(B2="中文","美蓓亚三美G 品番:","ミネベアミツミG品番："))</f>
        <v>ミネベアミツミG品番：</v>
      </c>
      <c r="S21" s="181"/>
      <c r="T21" s="181"/>
      <c r="U21" s="181"/>
      <c r="V21" s="181"/>
      <c r="W21" s="181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K21" s="21"/>
    </row>
    <row r="22" spans="1:42" ht="24" customHeight="1">
      <c r="B22" s="183" t="str">
        <f>IF(B2="English","MinebeaMitsumi Drawing No. :",IF(B2="中文","美蓓亚三美G 图番","ミネベアミツミG図番："))</f>
        <v>ミネベアミツミG図番：</v>
      </c>
      <c r="C22" s="179"/>
      <c r="D22" s="179"/>
      <c r="E22" s="179"/>
      <c r="F22" s="179"/>
      <c r="G22" s="179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4" t="str">
        <f>IF(B2="English","MinebeaMitsumi Item code :",IF(B2="中文","美蓓亚三美条款编号","ﾐﾈﾍﾞｱﾐﾂﾐGｱｲﾃﾑｺｰﾄﾞ："))</f>
        <v>ﾐﾈﾍﾞｱﾐﾂﾐGｱｲﾃﾑｺｰﾄﾞ：</v>
      </c>
      <c r="S22" s="181"/>
      <c r="T22" s="181"/>
      <c r="U22" s="181"/>
      <c r="V22" s="181"/>
      <c r="W22" s="181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K22" s="29"/>
    </row>
    <row r="23" spans="1:42" ht="10.050000000000001" customHeight="1">
      <c r="D23" s="6"/>
      <c r="E23" s="119"/>
      <c r="F23" s="119"/>
      <c r="G23" s="119"/>
      <c r="H23" s="15"/>
      <c r="I23" s="15"/>
      <c r="J23" s="15"/>
      <c r="K23" s="15"/>
      <c r="L23" s="15"/>
      <c r="M23" s="15"/>
      <c r="N23" s="4"/>
      <c r="O23" s="6"/>
      <c r="P23" s="6"/>
      <c r="Q23" s="119"/>
      <c r="R23" s="119"/>
      <c r="S23" s="119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42" ht="19.5" customHeight="1">
      <c r="A24" s="24"/>
      <c r="B24" s="30"/>
      <c r="C24" s="185"/>
      <c r="D24" s="186"/>
      <c r="E24" s="187" t="str">
        <f>IF(B2="English","SVHC Survey List is attached due to the large number of parts being reported on",IF(B2="中文","由于部品数量多，附上SVHC调查表清单并报告","部品が多数のためSVHC調査リストを添付して報告します。"))</f>
        <v>部品が多数のためSVHC調査リストを添付して報告します。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O24" s="119"/>
    </row>
    <row r="25" spans="1:42" ht="21" customHeight="1">
      <c r="B25" s="47" t="str">
        <f>IF(B2="English","2．Survey Result",IF(B2="中文","2．调查结果","2．調査結果"))</f>
        <v>2．調査結果</v>
      </c>
      <c r="D25" s="6"/>
      <c r="E25" s="119"/>
      <c r="F25" s="119"/>
      <c r="G25" s="119"/>
      <c r="H25" s="15"/>
      <c r="I25" s="15"/>
      <c r="J25" s="15"/>
      <c r="K25" s="15"/>
      <c r="L25" s="15"/>
      <c r="M25" s="15"/>
      <c r="N25" s="4"/>
      <c r="O25" s="6"/>
      <c r="P25" s="6"/>
      <c r="Q25" s="119"/>
      <c r="R25" s="119"/>
      <c r="S25" s="119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42" ht="2.5499999999999998" customHeight="1"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6"/>
      <c r="Q26" s="119"/>
      <c r="R26" s="119"/>
      <c r="S26" s="119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42" ht="20.100000000000001" customHeight="1">
      <c r="B27" s="225" t="str">
        <f>'SVHC Survey Report '!B27:AI27</f>
        <v>to product weight  / 製品重量に対して/ 对于产品重量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226"/>
    </row>
    <row r="28" spans="1:42" ht="2.5499999999999998" customHeight="1">
      <c r="B28" s="107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6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42" ht="15" customHeight="1">
      <c r="B29" s="223" t="str">
        <f>IF(B2="English","Please append  ✔mark to either. ",IF(B2="中文","请在下列符合的项目上画✔表示","何れか一方に ✔印を付記して下さい"))</f>
        <v>何れか一方に ✔印を付記して下さい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6"/>
      <c r="Q29" s="119"/>
      <c r="R29" s="119"/>
      <c r="S29" s="119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L29" s="7" t="s">
        <v>942</v>
      </c>
    </row>
    <row r="30" spans="1:42" ht="2.5499999999999998" customHeight="1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6"/>
      <c r="Q30" s="119"/>
      <c r="R30" s="119"/>
      <c r="S30" s="119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L30" s="7" t="s">
        <v>863</v>
      </c>
    </row>
    <row r="31" spans="1:42" ht="20.100000000000001" customHeight="1">
      <c r="B31" s="48"/>
      <c r="C31" s="191" t="s">
        <v>941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L31" s="7" t="s">
        <v>940</v>
      </c>
    </row>
    <row r="32" spans="1:42" ht="20.100000000000001" customHeight="1">
      <c r="B32" s="48"/>
      <c r="C32" s="191" t="s">
        <v>939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L32" s="7" t="s">
        <v>865</v>
      </c>
    </row>
    <row r="33" spans="1:38" ht="2.5499999999999998" customHeight="1">
      <c r="D33" s="6"/>
      <c r="E33" s="119"/>
      <c r="F33" s="119"/>
      <c r="G33" s="119"/>
      <c r="H33" s="15"/>
      <c r="I33" s="15"/>
      <c r="J33" s="15"/>
      <c r="K33" s="15"/>
      <c r="L33" s="15"/>
      <c r="M33" s="15"/>
      <c r="N33" s="4"/>
      <c r="O33" s="6"/>
      <c r="P33" s="6"/>
      <c r="Q33" s="119"/>
      <c r="R33" s="119"/>
      <c r="S33" s="11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L33" s="119"/>
    </row>
    <row r="34" spans="1:38" ht="15" customHeight="1">
      <c r="A34" s="24"/>
      <c r="B34" s="115" t="str">
        <f>IF(B2="English","When SVHC contains, please enter the tatget substance No. from the SVHC List sheet in the cell below. ",IF(B2="中文","含有SVHC时，请将从SVHC List表对应物质的号码输入到以下","SVHCを含有する場合は、SVHC List シートから対応する物質の番号を下記に入力して下さい"))</f>
        <v>SVHCを含有する場合は、SVHC List シートから対応する物質の番号を下記に入力して下さい</v>
      </c>
      <c r="C34" s="30"/>
      <c r="D34" s="119"/>
      <c r="E34" s="31"/>
    </row>
    <row r="35" spans="1:38" ht="15" customHeight="1">
      <c r="A35" s="24"/>
      <c r="B35" s="193" t="s">
        <v>949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L35" s="119" t="s">
        <v>949</v>
      </c>
    </row>
    <row r="36" spans="1:38" ht="15" customHeight="1">
      <c r="A36" s="24"/>
      <c r="B36" s="115" t="str">
        <f>IF(B2="English","When the same substance contains to two or more parts. Please indicate details for each. ",IF(B2="中文","如在复数的部位中只含有一种物质时，请填写每个含有部位","一つの物質が複数部位に含有する場合は、部位毎に記入して下さい"))</f>
        <v>一つの物質が複数部位に含有する場合は、部位毎に記入して下さい</v>
      </c>
      <c r="C36" s="30"/>
      <c r="D36" s="119"/>
      <c r="E36" s="31"/>
      <c r="AL36" s="57" t="s">
        <v>872</v>
      </c>
    </row>
    <row r="37" spans="1:38" ht="5.0999999999999996" customHeight="1">
      <c r="A37" s="24"/>
      <c r="B37" s="30"/>
      <c r="C37" s="30"/>
      <c r="D37" s="119"/>
      <c r="E37" s="31"/>
    </row>
    <row r="38" spans="1:38" s="42" customFormat="1" ht="20.100000000000001" customHeight="1">
      <c r="B38" s="195" t="s">
        <v>861</v>
      </c>
      <c r="C38" s="197" t="str">
        <f>IF(B2="English","Substance name",IF(B2="中文","物质名称","物質名称"))</f>
        <v>物質名称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9"/>
      <c r="X38" s="200" t="str">
        <f>IF(B2="English","CAS RN",IF(B2="中文","CAS登录号","CAS番号"))</f>
        <v>CAS番号</v>
      </c>
      <c r="Y38" s="201"/>
      <c r="Z38" s="202"/>
      <c r="AA38" s="206" t="str">
        <f>IF(B2="English","weight
(mg)",IF(B2="中文","质量
(mg)","重量
(mg)"))</f>
        <v>重量
(mg)</v>
      </c>
      <c r="AB38" s="207"/>
      <c r="AC38" s="206" t="str">
        <f>IF(B2="English","Content
(mg)",IF(B2="中文","含量
(mg)","含有量
(mg)"))</f>
        <v>含有量
(mg)</v>
      </c>
      <c r="AD38" s="210"/>
      <c r="AE38" s="206" t="str">
        <f>IF(B2="English","Content rate
(%)",IF(B2="中文","含有率
(%)","含有率
(%)"))</f>
        <v>含有率
(%)</v>
      </c>
      <c r="AF38" s="210"/>
      <c r="AG38" s="206" t="str">
        <f>IF(B2="English","Content part, Note",IF(B2="中文","含有部位, 
备注","含有部位, 
備考"))</f>
        <v>含有部位, 
備考</v>
      </c>
      <c r="AH38" s="213"/>
      <c r="AI38" s="214"/>
    </row>
    <row r="39" spans="1:38" s="42" customFormat="1" ht="26.55" customHeight="1">
      <c r="B39" s="196"/>
      <c r="C39" s="218" t="s">
        <v>855</v>
      </c>
      <c r="D39" s="218" t="s">
        <v>392</v>
      </c>
      <c r="E39" s="218" t="s">
        <v>392</v>
      </c>
      <c r="F39" s="218" t="s">
        <v>392</v>
      </c>
      <c r="G39" s="218" t="s">
        <v>392</v>
      </c>
      <c r="H39" s="218" t="s">
        <v>392</v>
      </c>
      <c r="I39" s="218" t="s">
        <v>392</v>
      </c>
      <c r="J39" s="219" t="s">
        <v>856</v>
      </c>
      <c r="K39" s="220" t="s">
        <v>6</v>
      </c>
      <c r="L39" s="220" t="s">
        <v>6</v>
      </c>
      <c r="M39" s="220" t="s">
        <v>6</v>
      </c>
      <c r="N39" s="220" t="s">
        <v>6</v>
      </c>
      <c r="O39" s="220" t="s">
        <v>6</v>
      </c>
      <c r="P39" s="221" t="s">
        <v>6</v>
      </c>
      <c r="Q39" s="222" t="s">
        <v>857</v>
      </c>
      <c r="R39" s="218" t="s">
        <v>626</v>
      </c>
      <c r="S39" s="218" t="s">
        <v>626</v>
      </c>
      <c r="T39" s="218" t="s">
        <v>626</v>
      </c>
      <c r="U39" s="218" t="s">
        <v>626</v>
      </c>
      <c r="V39" s="218" t="s">
        <v>626</v>
      </c>
      <c r="W39" s="218" t="s">
        <v>626</v>
      </c>
      <c r="X39" s="203"/>
      <c r="Y39" s="204"/>
      <c r="Z39" s="205"/>
      <c r="AA39" s="208"/>
      <c r="AB39" s="209"/>
      <c r="AC39" s="211"/>
      <c r="AD39" s="212"/>
      <c r="AE39" s="211"/>
      <c r="AF39" s="212"/>
      <c r="AG39" s="215"/>
      <c r="AH39" s="216"/>
      <c r="AI39" s="217"/>
      <c r="AL39" s="57"/>
    </row>
    <row r="40" spans="1:38" s="42" customFormat="1" ht="80.099999999999994" customHeight="1">
      <c r="B40" s="91"/>
      <c r="C40" s="230" t="str">
        <f>IF($B40="","",VLOOKUP($B40,'SVHC List'!$B$5:$Z$1004,2,FALSE))</f>
        <v/>
      </c>
      <c r="D40" s="231"/>
      <c r="E40" s="231"/>
      <c r="F40" s="231"/>
      <c r="G40" s="231"/>
      <c r="H40" s="231"/>
      <c r="I40" s="232"/>
      <c r="J40" s="233" t="str">
        <f>IF($B40="","",VLOOKUP($B40,'SVHC List'!$B$5:$Z$956,9,FALSE))</f>
        <v/>
      </c>
      <c r="K40" s="231"/>
      <c r="L40" s="231"/>
      <c r="M40" s="231"/>
      <c r="N40" s="231"/>
      <c r="O40" s="231"/>
      <c r="P40" s="232"/>
      <c r="Q40" s="233" t="str">
        <f>IF($B40="","",VLOOKUP($B40,'SVHC List'!$B$5:$Z$1004,16,FALSE))</f>
        <v/>
      </c>
      <c r="R40" s="231"/>
      <c r="S40" s="231"/>
      <c r="T40" s="231"/>
      <c r="U40" s="231"/>
      <c r="V40" s="231"/>
      <c r="W40" s="232"/>
      <c r="X40" s="234" t="str">
        <f>IF($B40="","",VLOOKUP($B40,'SVHC List'!$B$5:$Z$956,23,FALSE))</f>
        <v/>
      </c>
      <c r="Y40" s="235"/>
      <c r="Z40" s="235"/>
      <c r="AA40" s="238"/>
      <c r="AB40" s="239"/>
      <c r="AC40" s="227"/>
      <c r="AD40" s="228"/>
      <c r="AE40" s="227"/>
      <c r="AF40" s="228"/>
      <c r="AG40" s="229"/>
      <c r="AH40" s="229"/>
      <c r="AI40" s="228"/>
    </row>
    <row r="41" spans="1:38" s="42" customFormat="1" ht="80.099999999999994" customHeight="1">
      <c r="B41" s="91"/>
      <c r="C41" s="230" t="str">
        <f>IF($B41="","",VLOOKUP($B41,'SVHC List'!$B$5:$Z$1004,2,FALSE))</f>
        <v/>
      </c>
      <c r="D41" s="231"/>
      <c r="E41" s="231"/>
      <c r="F41" s="231"/>
      <c r="G41" s="231"/>
      <c r="H41" s="231"/>
      <c r="I41" s="232"/>
      <c r="J41" s="233" t="str">
        <f>IF($B41="","",VLOOKUP($B41,'SVHC List'!$B$5:$Z$1004,9,FALSE))</f>
        <v/>
      </c>
      <c r="K41" s="231"/>
      <c r="L41" s="231"/>
      <c r="M41" s="231"/>
      <c r="N41" s="231"/>
      <c r="O41" s="231"/>
      <c r="P41" s="232"/>
      <c r="Q41" s="233" t="str">
        <f>IF($B41="","",VLOOKUP($B41,'SVHC List'!$B$5:$Z$1004,16,FALSE))</f>
        <v/>
      </c>
      <c r="R41" s="231"/>
      <c r="S41" s="231"/>
      <c r="T41" s="231"/>
      <c r="U41" s="231"/>
      <c r="V41" s="231"/>
      <c r="W41" s="232"/>
      <c r="X41" s="234" t="str">
        <f>IF($B41="","",VLOOKUP($B41,'SVHC List'!$B$5:$Z$956,23,FALSE))</f>
        <v/>
      </c>
      <c r="Y41" s="235"/>
      <c r="Z41" s="235"/>
      <c r="AA41" s="236"/>
      <c r="AB41" s="237"/>
      <c r="AC41" s="227"/>
      <c r="AD41" s="228"/>
      <c r="AE41" s="227"/>
      <c r="AF41" s="228"/>
      <c r="AG41" s="229"/>
      <c r="AH41" s="229"/>
      <c r="AI41" s="228"/>
    </row>
    <row r="42" spans="1:38" s="42" customFormat="1" ht="80.099999999999994" customHeight="1">
      <c r="B42" s="91"/>
      <c r="C42" s="230" t="str">
        <f>IF($B42="","",VLOOKUP($B42,'SVHC List'!$B$5:$Z$1004,2,FALSE))</f>
        <v/>
      </c>
      <c r="D42" s="231"/>
      <c r="E42" s="231"/>
      <c r="F42" s="231"/>
      <c r="G42" s="231"/>
      <c r="H42" s="231"/>
      <c r="I42" s="232"/>
      <c r="J42" s="233" t="str">
        <f>IF($B42="","",VLOOKUP($B42,'SVHC List'!$B$5:$Z$1004,9,FALSE))</f>
        <v/>
      </c>
      <c r="K42" s="231"/>
      <c r="L42" s="231"/>
      <c r="M42" s="231"/>
      <c r="N42" s="231"/>
      <c r="O42" s="231"/>
      <c r="P42" s="232"/>
      <c r="Q42" s="233" t="str">
        <f>IF($B42="","",VLOOKUP($B42,'SVHC List'!$B$5:$Z$1004,16,FALSE))</f>
        <v/>
      </c>
      <c r="R42" s="231"/>
      <c r="S42" s="231"/>
      <c r="T42" s="231"/>
      <c r="U42" s="231"/>
      <c r="V42" s="231"/>
      <c r="W42" s="232"/>
      <c r="X42" s="234" t="str">
        <f>IF($B42="","",VLOOKUP($B42,'SVHC List'!$B$5:$Z$956,23,FALSE))</f>
        <v/>
      </c>
      <c r="Y42" s="235"/>
      <c r="Z42" s="235"/>
      <c r="AA42" s="236"/>
      <c r="AB42" s="237"/>
      <c r="AC42" s="227"/>
      <c r="AD42" s="228"/>
      <c r="AE42" s="227"/>
      <c r="AF42" s="228"/>
      <c r="AG42" s="229"/>
      <c r="AH42" s="229"/>
      <c r="AI42" s="228"/>
    </row>
    <row r="43" spans="1:38" s="42" customFormat="1" ht="80.099999999999994" customHeight="1">
      <c r="B43" s="91"/>
      <c r="C43" s="230" t="str">
        <f>IF($B43="","",VLOOKUP($B43,'SVHC List'!$B$5:$Z$1004,2,FALSE))</f>
        <v/>
      </c>
      <c r="D43" s="231"/>
      <c r="E43" s="231"/>
      <c r="F43" s="231"/>
      <c r="G43" s="231"/>
      <c r="H43" s="231"/>
      <c r="I43" s="232"/>
      <c r="J43" s="233" t="str">
        <f>IF($B43="","",VLOOKUP($B43,'SVHC List'!$B$5:$Z$1004,9,FALSE))</f>
        <v/>
      </c>
      <c r="K43" s="231"/>
      <c r="L43" s="231"/>
      <c r="M43" s="231"/>
      <c r="N43" s="231"/>
      <c r="O43" s="231"/>
      <c r="P43" s="232"/>
      <c r="Q43" s="233" t="str">
        <f>IF($B43="","",VLOOKUP($B43,'SVHC List'!$B$5:$Z$1004,16,FALSE))</f>
        <v/>
      </c>
      <c r="R43" s="231"/>
      <c r="S43" s="231"/>
      <c r="T43" s="231"/>
      <c r="U43" s="231"/>
      <c r="V43" s="231"/>
      <c r="W43" s="232"/>
      <c r="X43" s="234" t="str">
        <f>IF($B43="","",VLOOKUP($B43,'SVHC List'!$B$5:$Z$956,23,FALSE))</f>
        <v/>
      </c>
      <c r="Y43" s="235"/>
      <c r="Z43" s="235"/>
      <c r="AA43" s="236"/>
      <c r="AB43" s="237"/>
      <c r="AC43" s="227"/>
      <c r="AD43" s="228"/>
      <c r="AE43" s="227"/>
      <c r="AF43" s="228"/>
      <c r="AG43" s="229"/>
      <c r="AH43" s="229"/>
      <c r="AI43" s="228"/>
    </row>
    <row r="44" spans="1:38" s="42" customFormat="1" ht="80.099999999999994" customHeight="1">
      <c r="B44" s="91"/>
      <c r="C44" s="230" t="str">
        <f>IF($B44="","",VLOOKUP($B44,'SVHC List'!$B$5:$Z$1004,2,FALSE))</f>
        <v/>
      </c>
      <c r="D44" s="231"/>
      <c r="E44" s="231"/>
      <c r="F44" s="231"/>
      <c r="G44" s="231"/>
      <c r="H44" s="231"/>
      <c r="I44" s="232"/>
      <c r="J44" s="233" t="str">
        <f>IF($B44="","",VLOOKUP($B44,'SVHC List'!$B$5:$Z$1004,9,FALSE))</f>
        <v/>
      </c>
      <c r="K44" s="231"/>
      <c r="L44" s="231"/>
      <c r="M44" s="231"/>
      <c r="N44" s="231"/>
      <c r="O44" s="231"/>
      <c r="P44" s="232"/>
      <c r="Q44" s="233" t="str">
        <f>IF($B44="","",VLOOKUP($B44,'SVHC List'!$B$5:$Z$1004,16,FALSE))</f>
        <v/>
      </c>
      <c r="R44" s="231"/>
      <c r="S44" s="231"/>
      <c r="T44" s="231"/>
      <c r="U44" s="231"/>
      <c r="V44" s="231"/>
      <c r="W44" s="232"/>
      <c r="X44" s="234" t="str">
        <f>IF($B44="","",VLOOKUP($B44,'SVHC List'!$B$5:$Z$956,23,FALSE))</f>
        <v/>
      </c>
      <c r="Y44" s="235"/>
      <c r="Z44" s="235"/>
      <c r="AA44" s="236"/>
      <c r="AB44" s="237"/>
      <c r="AC44" s="227"/>
      <c r="AD44" s="228"/>
      <c r="AE44" s="227"/>
      <c r="AF44" s="228"/>
      <c r="AG44" s="229"/>
      <c r="AH44" s="229"/>
      <c r="AI44" s="228"/>
      <c r="AL44" s="43"/>
    </row>
    <row r="45" spans="1:38" s="42" customFormat="1" ht="80.099999999999994" customHeight="1">
      <c r="B45" s="91"/>
      <c r="C45" s="230" t="str">
        <f>IF($B45="","",VLOOKUP($B45,'SVHC List'!$B$5:$Z$1004,2,FALSE))</f>
        <v/>
      </c>
      <c r="D45" s="231"/>
      <c r="E45" s="231"/>
      <c r="F45" s="231"/>
      <c r="G45" s="231"/>
      <c r="H45" s="231"/>
      <c r="I45" s="232"/>
      <c r="J45" s="233" t="str">
        <f>IF($B45="","",VLOOKUP($B45,'SVHC List'!$B$5:$Z$1004,9,FALSE))</f>
        <v/>
      </c>
      <c r="K45" s="231"/>
      <c r="L45" s="231"/>
      <c r="M45" s="231"/>
      <c r="N45" s="231"/>
      <c r="O45" s="231"/>
      <c r="P45" s="232"/>
      <c r="Q45" s="233" t="str">
        <f>IF($B45="","",VLOOKUP($B45,'SVHC List'!$B$5:$Z$1004,16,FALSE))</f>
        <v/>
      </c>
      <c r="R45" s="231"/>
      <c r="S45" s="231"/>
      <c r="T45" s="231"/>
      <c r="U45" s="231"/>
      <c r="V45" s="231"/>
      <c r="W45" s="232"/>
      <c r="X45" s="234" t="str">
        <f>IF($B45="","",VLOOKUP($B45,'SVHC List'!$B$5:$Z$956,23,FALSE))</f>
        <v/>
      </c>
      <c r="Y45" s="235"/>
      <c r="Z45" s="235"/>
      <c r="AA45" s="236"/>
      <c r="AB45" s="237"/>
      <c r="AC45" s="227"/>
      <c r="AD45" s="228"/>
      <c r="AE45" s="227"/>
      <c r="AF45" s="228"/>
      <c r="AG45" s="229"/>
      <c r="AH45" s="229"/>
      <c r="AI45" s="228"/>
    </row>
    <row r="46" spans="1:38" s="42" customFormat="1" ht="80.099999999999994" customHeight="1">
      <c r="B46" s="91"/>
      <c r="C46" s="230" t="str">
        <f>IF($B46="","",VLOOKUP($B46,'SVHC List'!$B$5:$Z$1004,2,FALSE))</f>
        <v/>
      </c>
      <c r="D46" s="231"/>
      <c r="E46" s="231"/>
      <c r="F46" s="231"/>
      <c r="G46" s="231"/>
      <c r="H46" s="231"/>
      <c r="I46" s="232"/>
      <c r="J46" s="233" t="str">
        <f>IF($B46="","",VLOOKUP($B46,'SVHC List'!$B$5:$Z$1004,9,FALSE))</f>
        <v/>
      </c>
      <c r="K46" s="231"/>
      <c r="L46" s="231"/>
      <c r="M46" s="231"/>
      <c r="N46" s="231"/>
      <c r="O46" s="231"/>
      <c r="P46" s="232"/>
      <c r="Q46" s="233" t="str">
        <f>IF($B46="","",VLOOKUP($B46,'SVHC List'!$B$5:$Z$1004,16,FALSE))</f>
        <v/>
      </c>
      <c r="R46" s="231"/>
      <c r="S46" s="231"/>
      <c r="T46" s="231"/>
      <c r="U46" s="231"/>
      <c r="V46" s="231"/>
      <c r="W46" s="232"/>
      <c r="X46" s="234" t="str">
        <f>IF($B46="","",VLOOKUP($B46,'SVHC List'!$B$5:$Z$956,23,FALSE))</f>
        <v/>
      </c>
      <c r="Y46" s="235"/>
      <c r="Z46" s="235"/>
      <c r="AA46" s="236"/>
      <c r="AB46" s="237"/>
      <c r="AC46" s="227"/>
      <c r="AD46" s="228"/>
      <c r="AE46" s="227"/>
      <c r="AF46" s="228"/>
      <c r="AG46" s="229"/>
      <c r="AH46" s="229"/>
      <c r="AI46" s="228"/>
      <c r="AL46" s="43"/>
    </row>
    <row r="47" spans="1:38" s="42" customFormat="1" ht="80.099999999999994" customHeight="1">
      <c r="B47" s="91"/>
      <c r="C47" s="230" t="str">
        <f>IF($B47="","",VLOOKUP($B47,'SVHC List'!$B$5:$Z$1004,2,FALSE))</f>
        <v/>
      </c>
      <c r="D47" s="231"/>
      <c r="E47" s="231"/>
      <c r="F47" s="231"/>
      <c r="G47" s="231"/>
      <c r="H47" s="231"/>
      <c r="I47" s="232"/>
      <c r="J47" s="233" t="str">
        <f>IF($B47="","",VLOOKUP($B47,'SVHC List'!$B$5:$Z$1004,9,FALSE))</f>
        <v/>
      </c>
      <c r="K47" s="231"/>
      <c r="L47" s="231"/>
      <c r="M47" s="231"/>
      <c r="N47" s="231"/>
      <c r="O47" s="231"/>
      <c r="P47" s="232"/>
      <c r="Q47" s="233" t="str">
        <f>IF($B47="","",VLOOKUP($B47,'SVHC List'!$B$5:$Z$1004,16,FALSE))</f>
        <v/>
      </c>
      <c r="R47" s="231"/>
      <c r="S47" s="231"/>
      <c r="T47" s="231"/>
      <c r="U47" s="231"/>
      <c r="V47" s="231"/>
      <c r="W47" s="232"/>
      <c r="X47" s="234" t="str">
        <f>IF($B47="","",VLOOKUP($B47,'SVHC List'!$B$5:$Z$956,23,FALSE))</f>
        <v/>
      </c>
      <c r="Y47" s="235"/>
      <c r="Z47" s="235"/>
      <c r="AA47" s="236"/>
      <c r="AB47" s="237"/>
      <c r="AC47" s="227"/>
      <c r="AD47" s="228"/>
      <c r="AE47" s="227"/>
      <c r="AF47" s="228"/>
      <c r="AG47" s="229"/>
      <c r="AH47" s="229"/>
      <c r="AI47" s="228"/>
    </row>
    <row r="48" spans="1:38" s="42" customFormat="1" ht="80.099999999999994" customHeight="1">
      <c r="B48" s="91"/>
      <c r="C48" s="230" t="str">
        <f>IF($B48="","",VLOOKUP($B48,'SVHC List'!$B$5:$Z$1004,2,FALSE))</f>
        <v/>
      </c>
      <c r="D48" s="231"/>
      <c r="E48" s="231"/>
      <c r="F48" s="231"/>
      <c r="G48" s="231"/>
      <c r="H48" s="231"/>
      <c r="I48" s="232"/>
      <c r="J48" s="233" t="str">
        <f>IF($B48="","",VLOOKUP($B48,'SVHC List'!$B$5:$Z$1004,9,FALSE))</f>
        <v/>
      </c>
      <c r="K48" s="231"/>
      <c r="L48" s="231"/>
      <c r="M48" s="231"/>
      <c r="N48" s="231"/>
      <c r="O48" s="231"/>
      <c r="P48" s="232"/>
      <c r="Q48" s="233" t="str">
        <f>IF($B48="","",VLOOKUP($B48,'SVHC List'!$B$5:$Z$1004,16,FALSE))</f>
        <v/>
      </c>
      <c r="R48" s="231"/>
      <c r="S48" s="231"/>
      <c r="T48" s="231"/>
      <c r="U48" s="231"/>
      <c r="V48" s="231"/>
      <c r="W48" s="232"/>
      <c r="X48" s="234" t="str">
        <f>IF($B48="","",VLOOKUP($B48,'SVHC List'!$B$5:$Z$956,23,FALSE))</f>
        <v/>
      </c>
      <c r="Y48" s="235"/>
      <c r="Z48" s="235"/>
      <c r="AA48" s="236"/>
      <c r="AB48" s="237"/>
      <c r="AC48" s="227"/>
      <c r="AD48" s="228"/>
      <c r="AE48" s="227"/>
      <c r="AF48" s="228"/>
      <c r="AG48" s="229"/>
      <c r="AH48" s="229"/>
      <c r="AI48" s="228"/>
      <c r="AL48" s="43"/>
    </row>
    <row r="49" spans="1:41" s="42" customFormat="1" ht="80.099999999999994" customHeight="1">
      <c r="B49" s="91"/>
      <c r="C49" s="230" t="str">
        <f>IF($B49="","",VLOOKUP($B49,'SVHC List'!$B$5:$Z$1004,2,FALSE))</f>
        <v/>
      </c>
      <c r="D49" s="231"/>
      <c r="E49" s="231"/>
      <c r="F49" s="231"/>
      <c r="G49" s="231"/>
      <c r="H49" s="231"/>
      <c r="I49" s="232"/>
      <c r="J49" s="233" t="str">
        <f>IF($B49="","",VLOOKUP($B49,'SVHC List'!$B$5:$Z$1004,9,FALSE))</f>
        <v/>
      </c>
      <c r="K49" s="231"/>
      <c r="L49" s="231"/>
      <c r="M49" s="231"/>
      <c r="N49" s="231"/>
      <c r="O49" s="231"/>
      <c r="P49" s="232"/>
      <c r="Q49" s="233" t="str">
        <f>IF($B49="","",VLOOKUP($B49,'SVHC List'!$B$5:$Z$1004,16,FALSE))</f>
        <v/>
      </c>
      <c r="R49" s="231"/>
      <c r="S49" s="231"/>
      <c r="T49" s="231"/>
      <c r="U49" s="231"/>
      <c r="V49" s="231"/>
      <c r="W49" s="232"/>
      <c r="X49" s="234" t="str">
        <f>IF($B49="","",VLOOKUP($B49,'SVHC List'!$B$5:$Z$956,23,FALSE))</f>
        <v/>
      </c>
      <c r="Y49" s="235"/>
      <c r="Z49" s="235"/>
      <c r="AA49" s="236"/>
      <c r="AB49" s="237"/>
      <c r="AC49" s="227"/>
      <c r="AD49" s="228"/>
      <c r="AE49" s="227"/>
      <c r="AF49" s="228"/>
      <c r="AG49" s="229"/>
      <c r="AH49" s="229"/>
      <c r="AI49" s="228"/>
      <c r="AL49" s="43"/>
    </row>
    <row r="50" spans="1:41" s="42" customFormat="1" ht="80.099999999999994" customHeight="1">
      <c r="B50" s="91"/>
      <c r="C50" s="230" t="str">
        <f>IF($B50="","",VLOOKUP($B50,'SVHC List'!$B$5:$Z$1004,2,FALSE))</f>
        <v/>
      </c>
      <c r="D50" s="231"/>
      <c r="E50" s="231"/>
      <c r="F50" s="231"/>
      <c r="G50" s="231"/>
      <c r="H50" s="231"/>
      <c r="I50" s="232"/>
      <c r="J50" s="233" t="str">
        <f>IF($B50="","",VLOOKUP($B50,'SVHC List'!$B$5:$Z$1004,9,FALSE))</f>
        <v/>
      </c>
      <c r="K50" s="231"/>
      <c r="L50" s="231"/>
      <c r="M50" s="231"/>
      <c r="N50" s="231"/>
      <c r="O50" s="231"/>
      <c r="P50" s="232"/>
      <c r="Q50" s="233" t="str">
        <f>IF($B50="","",VLOOKUP($B50,'SVHC List'!$B$5:$Z$1004,16,FALSE))</f>
        <v/>
      </c>
      <c r="R50" s="231"/>
      <c r="S50" s="231"/>
      <c r="T50" s="231"/>
      <c r="U50" s="231"/>
      <c r="V50" s="231"/>
      <c r="W50" s="232"/>
      <c r="X50" s="234" t="str">
        <f>IF($B50="","",VLOOKUP($B50,'SVHC List'!$B$5:$Z$956,23,FALSE))</f>
        <v/>
      </c>
      <c r="Y50" s="235"/>
      <c r="Z50" s="235"/>
      <c r="AA50" s="236"/>
      <c r="AB50" s="237"/>
      <c r="AC50" s="227"/>
      <c r="AD50" s="228"/>
      <c r="AE50" s="227"/>
      <c r="AF50" s="228"/>
      <c r="AG50" s="229"/>
      <c r="AH50" s="229"/>
      <c r="AI50" s="228"/>
    </row>
    <row r="51" spans="1:41" s="42" customFormat="1" ht="80.099999999999994" customHeight="1">
      <c r="B51" s="91"/>
      <c r="C51" s="230" t="str">
        <f>IF($B51="","",VLOOKUP($B51,'SVHC List'!$B$5:$Z$1004,2,FALSE))</f>
        <v/>
      </c>
      <c r="D51" s="231"/>
      <c r="E51" s="231"/>
      <c r="F51" s="231"/>
      <c r="G51" s="231"/>
      <c r="H51" s="231"/>
      <c r="I51" s="232"/>
      <c r="J51" s="233" t="str">
        <f>IF($B51="","",VLOOKUP($B51,'SVHC List'!$B$5:$Z$1004,9,FALSE))</f>
        <v/>
      </c>
      <c r="K51" s="231"/>
      <c r="L51" s="231"/>
      <c r="M51" s="231"/>
      <c r="N51" s="231"/>
      <c r="O51" s="231"/>
      <c r="P51" s="232"/>
      <c r="Q51" s="233" t="str">
        <f>IF($B51="","",VLOOKUP($B51,'SVHC List'!$B$5:$Z$1004,16,FALSE))</f>
        <v/>
      </c>
      <c r="R51" s="231"/>
      <c r="S51" s="231"/>
      <c r="T51" s="231"/>
      <c r="U51" s="231"/>
      <c r="V51" s="231"/>
      <c r="W51" s="232"/>
      <c r="X51" s="234" t="str">
        <f>IF($B51="","",VLOOKUP($B51,'SVHC List'!$B$5:$Z$956,23,FALSE))</f>
        <v/>
      </c>
      <c r="Y51" s="235"/>
      <c r="Z51" s="235"/>
      <c r="AA51" s="236"/>
      <c r="AB51" s="237"/>
      <c r="AC51" s="227"/>
      <c r="AD51" s="228"/>
      <c r="AE51" s="227"/>
      <c r="AF51" s="228"/>
      <c r="AG51" s="229"/>
      <c r="AH51" s="229"/>
      <c r="AI51" s="228"/>
      <c r="AL51" s="43"/>
    </row>
    <row r="52" spans="1:41" s="42" customFormat="1" ht="80.099999999999994" customHeight="1">
      <c r="B52" s="91"/>
      <c r="C52" s="230" t="str">
        <f>IF($B52="","",VLOOKUP($B52,'SVHC List'!$B$5:$Z$1004,2,FALSE))</f>
        <v/>
      </c>
      <c r="D52" s="231"/>
      <c r="E52" s="231"/>
      <c r="F52" s="231"/>
      <c r="G52" s="231"/>
      <c r="H52" s="231"/>
      <c r="I52" s="232"/>
      <c r="J52" s="233" t="str">
        <f>IF($B52="","",VLOOKUP($B52,'SVHC List'!$B$5:$Z$1004,9,FALSE))</f>
        <v/>
      </c>
      <c r="K52" s="231"/>
      <c r="L52" s="231"/>
      <c r="M52" s="231"/>
      <c r="N52" s="231"/>
      <c r="O52" s="231"/>
      <c r="P52" s="232"/>
      <c r="Q52" s="233" t="str">
        <f>IF($B52="","",VLOOKUP($B52,'SVHC List'!$B$5:$Z$1004,16,FALSE))</f>
        <v/>
      </c>
      <c r="R52" s="231"/>
      <c r="S52" s="231"/>
      <c r="T52" s="231"/>
      <c r="U52" s="231"/>
      <c r="V52" s="231"/>
      <c r="W52" s="232"/>
      <c r="X52" s="234" t="str">
        <f>IF($B52="","",VLOOKUP($B52,'SVHC List'!$B$5:$Z$956,23,FALSE))</f>
        <v/>
      </c>
      <c r="Y52" s="235"/>
      <c r="Z52" s="235"/>
      <c r="AA52" s="236"/>
      <c r="AB52" s="237"/>
      <c r="AC52" s="227"/>
      <c r="AD52" s="228"/>
      <c r="AE52" s="227"/>
      <c r="AF52" s="228"/>
      <c r="AG52" s="229"/>
      <c r="AH52" s="229"/>
      <c r="AI52" s="228"/>
    </row>
    <row r="53" spans="1:41" s="42" customFormat="1" ht="80.099999999999994" customHeight="1">
      <c r="B53" s="91"/>
      <c r="C53" s="230" t="str">
        <f>IF($B53="","",VLOOKUP($B53,'SVHC List'!$B$5:$Z$1004,2,FALSE))</f>
        <v/>
      </c>
      <c r="D53" s="231"/>
      <c r="E53" s="231"/>
      <c r="F53" s="231"/>
      <c r="G53" s="231"/>
      <c r="H53" s="231"/>
      <c r="I53" s="232"/>
      <c r="J53" s="233" t="str">
        <f>IF($B53="","",VLOOKUP($B53,'SVHC List'!$B$5:$Z$1004,9,FALSE))</f>
        <v/>
      </c>
      <c r="K53" s="231"/>
      <c r="L53" s="231"/>
      <c r="M53" s="231"/>
      <c r="N53" s="231"/>
      <c r="O53" s="231"/>
      <c r="P53" s="232"/>
      <c r="Q53" s="233" t="str">
        <f>IF($B53="","",VLOOKUP($B53,'SVHC List'!$B$5:$Z$1004,16,FALSE))</f>
        <v/>
      </c>
      <c r="R53" s="231"/>
      <c r="S53" s="231"/>
      <c r="T53" s="231"/>
      <c r="U53" s="231"/>
      <c r="V53" s="231"/>
      <c r="W53" s="232"/>
      <c r="X53" s="234" t="str">
        <f>IF($B53="","",VLOOKUP($B53,'SVHC List'!$B$5:$Z$956,23,FALSE))</f>
        <v/>
      </c>
      <c r="Y53" s="235"/>
      <c r="Z53" s="235"/>
      <c r="AA53" s="236"/>
      <c r="AB53" s="237"/>
      <c r="AC53" s="227"/>
      <c r="AD53" s="228"/>
      <c r="AE53" s="227"/>
      <c r="AF53" s="228"/>
      <c r="AG53" s="229"/>
      <c r="AH53" s="229"/>
      <c r="AI53" s="228"/>
      <c r="AL53" s="43"/>
    </row>
    <row r="54" spans="1:41" s="42" customFormat="1" ht="80.099999999999994" customHeight="1">
      <c r="B54" s="91"/>
      <c r="C54" s="230" t="str">
        <f>IF($B54="","",VLOOKUP($B54,'SVHC List'!$B$5:$Z$1004,2,FALSE))</f>
        <v/>
      </c>
      <c r="D54" s="231"/>
      <c r="E54" s="231"/>
      <c r="F54" s="231"/>
      <c r="G54" s="231"/>
      <c r="H54" s="231"/>
      <c r="I54" s="232"/>
      <c r="J54" s="233" t="str">
        <f>IF($B54="","",VLOOKUP($B54,'SVHC List'!$B$5:$Z$1004,9,FALSE))</f>
        <v/>
      </c>
      <c r="K54" s="231"/>
      <c r="L54" s="231"/>
      <c r="M54" s="231"/>
      <c r="N54" s="231"/>
      <c r="O54" s="231"/>
      <c r="P54" s="232"/>
      <c r="Q54" s="233" t="str">
        <f>IF($B54="","",VLOOKUP($B54,'SVHC List'!$B$5:$Z$1004,16,FALSE))</f>
        <v/>
      </c>
      <c r="R54" s="231"/>
      <c r="S54" s="231"/>
      <c r="T54" s="231"/>
      <c r="U54" s="231"/>
      <c r="V54" s="231"/>
      <c r="W54" s="232"/>
      <c r="X54" s="234" t="str">
        <f>IF($B54="","",VLOOKUP($B54,'SVHC List'!$B$5:$Z$956,23,FALSE))</f>
        <v/>
      </c>
      <c r="Y54" s="235"/>
      <c r="Z54" s="235"/>
      <c r="AA54" s="236"/>
      <c r="AB54" s="237"/>
      <c r="AC54" s="227"/>
      <c r="AD54" s="228"/>
      <c r="AE54" s="227"/>
      <c r="AF54" s="228"/>
      <c r="AG54" s="229"/>
      <c r="AH54" s="229"/>
      <c r="AI54" s="228"/>
    </row>
    <row r="55" spans="1:41" s="42" customFormat="1" ht="80.099999999999994" customHeight="1">
      <c r="B55" s="91"/>
      <c r="C55" s="230" t="str">
        <f>IF($B55="","",VLOOKUP($B55,'SVHC List'!$B$5:$Z$1004,2,FALSE))</f>
        <v/>
      </c>
      <c r="D55" s="231"/>
      <c r="E55" s="231"/>
      <c r="F55" s="231"/>
      <c r="G55" s="231"/>
      <c r="H55" s="231"/>
      <c r="I55" s="232"/>
      <c r="J55" s="233" t="str">
        <f>IF($B55="","",VLOOKUP($B55,'SVHC List'!$B$5:$Z$1004,9,FALSE))</f>
        <v/>
      </c>
      <c r="K55" s="231"/>
      <c r="L55" s="231"/>
      <c r="M55" s="231"/>
      <c r="N55" s="231"/>
      <c r="O55" s="231"/>
      <c r="P55" s="232"/>
      <c r="Q55" s="233" t="str">
        <f>IF($B55="","",VLOOKUP($B55,'SVHC List'!$B$5:$Z$1004,16,FALSE))</f>
        <v/>
      </c>
      <c r="R55" s="231"/>
      <c r="S55" s="231"/>
      <c r="T55" s="231"/>
      <c r="U55" s="231"/>
      <c r="V55" s="231"/>
      <c r="W55" s="232"/>
      <c r="X55" s="234" t="str">
        <f>IF($B55="","",VLOOKUP($B55,'SVHC List'!$B$5:$Z$956,23,FALSE))</f>
        <v/>
      </c>
      <c r="Y55" s="235"/>
      <c r="Z55" s="235"/>
      <c r="AA55" s="236"/>
      <c r="AB55" s="237"/>
      <c r="AC55" s="227"/>
      <c r="AD55" s="228"/>
      <c r="AE55" s="227"/>
      <c r="AF55" s="228"/>
      <c r="AG55" s="229"/>
      <c r="AH55" s="229"/>
      <c r="AI55" s="228"/>
      <c r="AL55" s="43"/>
    </row>
    <row r="56" spans="1:41" s="43" customFormat="1" ht="6" customHeight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4"/>
      <c r="P56" s="44"/>
      <c r="Q56" s="44"/>
      <c r="R56" s="44"/>
      <c r="S56" s="44"/>
      <c r="T56" s="44"/>
      <c r="AL56" s="119"/>
    </row>
    <row r="57" spans="1:41" ht="13.5" customHeight="1">
      <c r="A57" s="24"/>
      <c r="B57" s="32"/>
      <c r="C57" s="3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5"/>
      <c r="S57" s="25"/>
      <c r="T57" s="33"/>
      <c r="U57" s="25"/>
      <c r="V57" s="25"/>
      <c r="W57" s="25"/>
      <c r="X57" s="25"/>
      <c r="Y57" s="25"/>
      <c r="Z57" s="25"/>
      <c r="AA57" s="25"/>
      <c r="AB57" s="25"/>
      <c r="AD57" s="240" t="s">
        <v>912</v>
      </c>
      <c r="AE57" s="241"/>
      <c r="AF57" s="241"/>
      <c r="AG57" s="241"/>
      <c r="AH57" s="96">
        <f>D4</f>
        <v>30</v>
      </c>
      <c r="AI57" s="97"/>
      <c r="AL57" s="43"/>
      <c r="AM57" s="119"/>
      <c r="AN57" s="119"/>
      <c r="AO57" s="119"/>
    </row>
    <row r="58" spans="1:41" ht="13.5" customHeight="1">
      <c r="B58" s="34"/>
      <c r="C58" s="34"/>
      <c r="D58" s="15"/>
      <c r="E58" s="21"/>
      <c r="F58" s="21"/>
      <c r="G58" s="21"/>
      <c r="H58" s="21"/>
      <c r="I58" s="21"/>
      <c r="J58" s="21"/>
      <c r="K58" s="21"/>
      <c r="L58" s="21"/>
    </row>
    <row r="59" spans="1:41" ht="13.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41" ht="13.5" customHeight="1">
      <c r="A60" s="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Q60" s="36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</row>
    <row r="61" spans="1:41" ht="13.5" customHeight="1"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</row>
    <row r="62" spans="1:41" ht="13.5" customHeight="1">
      <c r="A62" s="26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41" ht="13.5" customHeight="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</row>
    <row r="64" spans="1:41" ht="13.5" customHeight="1"/>
    <row r="65" ht="13.5" customHeight="1"/>
    <row r="66" ht="13.5" customHeight="1"/>
  </sheetData>
  <mergeCells count="190">
    <mergeCell ref="Z7:AH7"/>
    <mergeCell ref="Z8:AI8"/>
    <mergeCell ref="V9:AI9"/>
    <mergeCell ref="B10:O10"/>
    <mergeCell ref="V10:AI10"/>
    <mergeCell ref="B11:O11"/>
    <mergeCell ref="Z11:AI11"/>
    <mergeCell ref="B2:Y2"/>
    <mergeCell ref="B4:B5"/>
    <mergeCell ref="C4:C5"/>
    <mergeCell ref="D4:E5"/>
    <mergeCell ref="F4:J5"/>
    <mergeCell ref="B6:X8"/>
    <mergeCell ref="V12:AI12"/>
    <mergeCell ref="B14:G14"/>
    <mergeCell ref="H14:Q14"/>
    <mergeCell ref="R14:W14"/>
    <mergeCell ref="X14:AI14"/>
    <mergeCell ref="B15:G15"/>
    <mergeCell ref="H15:Q15"/>
    <mergeCell ref="R15:W15"/>
    <mergeCell ref="X15:AI15"/>
    <mergeCell ref="B16:G16"/>
    <mergeCell ref="H16:Q16"/>
    <mergeCell ref="R16:W16"/>
    <mergeCell ref="X16:AI16"/>
    <mergeCell ref="B17:G17"/>
    <mergeCell ref="H17:Q17"/>
    <mergeCell ref="R17:W17"/>
    <mergeCell ref="X17:AG17"/>
    <mergeCell ref="AH17:AI17"/>
    <mergeCell ref="B22:G22"/>
    <mergeCell ref="H22:Q22"/>
    <mergeCell ref="R22:W22"/>
    <mergeCell ref="X22:AI22"/>
    <mergeCell ref="C24:D24"/>
    <mergeCell ref="E24:AI24"/>
    <mergeCell ref="B20:G20"/>
    <mergeCell ref="H20:Q20"/>
    <mergeCell ref="R20:W20"/>
    <mergeCell ref="X20:AI20"/>
    <mergeCell ref="B21:G21"/>
    <mergeCell ref="H21:Q21"/>
    <mergeCell ref="R21:W21"/>
    <mergeCell ref="X21:AI21"/>
    <mergeCell ref="B38:B39"/>
    <mergeCell ref="C38:W38"/>
    <mergeCell ref="X38:Z39"/>
    <mergeCell ref="AA38:AB39"/>
    <mergeCell ref="AC38:AD39"/>
    <mergeCell ref="AE38:AF39"/>
    <mergeCell ref="B26:O26"/>
    <mergeCell ref="B27:AI27"/>
    <mergeCell ref="B29:O29"/>
    <mergeCell ref="C31:AI31"/>
    <mergeCell ref="C32:AI32"/>
    <mergeCell ref="B35:AI35"/>
    <mergeCell ref="AG38:AI39"/>
    <mergeCell ref="C39:I39"/>
    <mergeCell ref="J39:P39"/>
    <mergeCell ref="Q39:W39"/>
    <mergeCell ref="C40:I40"/>
    <mergeCell ref="J40:P40"/>
    <mergeCell ref="Q40:W40"/>
    <mergeCell ref="X40:Z40"/>
    <mergeCell ref="AA40:AB40"/>
    <mergeCell ref="AC40:AD40"/>
    <mergeCell ref="AC52:AD52"/>
    <mergeCell ref="AE40:AF40"/>
    <mergeCell ref="AG40:AI40"/>
    <mergeCell ref="C41:I41"/>
    <mergeCell ref="J41:P41"/>
    <mergeCell ref="Q41:W41"/>
    <mergeCell ref="X41:Z41"/>
    <mergeCell ref="AA41:AB41"/>
    <mergeCell ref="AC41:AD41"/>
    <mergeCell ref="AE41:AF41"/>
    <mergeCell ref="AG41:AI41"/>
    <mergeCell ref="AG50:AI50"/>
    <mergeCell ref="J49:P49"/>
    <mergeCell ref="Q49:W49"/>
    <mergeCell ref="X49:Z49"/>
    <mergeCell ref="AA49:AB49"/>
    <mergeCell ref="AC49:AD49"/>
    <mergeCell ref="AE49:AF49"/>
    <mergeCell ref="AE55:AF55"/>
    <mergeCell ref="AG55:AI55"/>
    <mergeCell ref="AD57:AG57"/>
    <mergeCell ref="C53:I53"/>
    <mergeCell ref="J53:P53"/>
    <mergeCell ref="Q53:W53"/>
    <mergeCell ref="X53:Z53"/>
    <mergeCell ref="AA53:AB53"/>
    <mergeCell ref="AC53:AD53"/>
    <mergeCell ref="AE53:AF53"/>
    <mergeCell ref="C55:I55"/>
    <mergeCell ref="J55:P55"/>
    <mergeCell ref="Q55:W55"/>
    <mergeCell ref="X55:Z55"/>
    <mergeCell ref="AA55:AB55"/>
    <mergeCell ref="AC55:AD55"/>
    <mergeCell ref="C54:I54"/>
    <mergeCell ref="J54:P54"/>
    <mergeCell ref="Q54:W54"/>
    <mergeCell ref="X54:Z54"/>
    <mergeCell ref="AA54:AB54"/>
    <mergeCell ref="AC54:AD54"/>
    <mergeCell ref="AE54:AF54"/>
    <mergeCell ref="AG54:AI54"/>
    <mergeCell ref="AG53:AI53"/>
    <mergeCell ref="C42:I42"/>
    <mergeCell ref="J42:P42"/>
    <mergeCell ref="Q42:W42"/>
    <mergeCell ref="X42:Z42"/>
    <mergeCell ref="AA42:AB42"/>
    <mergeCell ref="AC42:AD42"/>
    <mergeCell ref="AE42:AF42"/>
    <mergeCell ref="AG42:AI42"/>
    <mergeCell ref="C49:I49"/>
    <mergeCell ref="AE52:AF52"/>
    <mergeCell ref="AG52:AI52"/>
    <mergeCell ref="C52:I52"/>
    <mergeCell ref="J52:P52"/>
    <mergeCell ref="Q52:W52"/>
    <mergeCell ref="X52:Z52"/>
    <mergeCell ref="AA52:AB52"/>
    <mergeCell ref="AE51:AF51"/>
    <mergeCell ref="AG51:AI51"/>
    <mergeCell ref="C43:I43"/>
    <mergeCell ref="J43:P43"/>
    <mergeCell ref="Q43:W43"/>
    <mergeCell ref="X43:Z43"/>
    <mergeCell ref="AA43:AB43"/>
    <mergeCell ref="AC43:AD43"/>
    <mergeCell ref="AE43:AF43"/>
    <mergeCell ref="AG43:AI43"/>
    <mergeCell ref="C51:I51"/>
    <mergeCell ref="J51:P51"/>
    <mergeCell ref="Q51:W51"/>
    <mergeCell ref="X51:Z51"/>
    <mergeCell ref="AA51:AB51"/>
    <mergeCell ref="AC51:AD51"/>
    <mergeCell ref="AG49:AI49"/>
    <mergeCell ref="C50:I50"/>
    <mergeCell ref="J50:P50"/>
    <mergeCell ref="Q50:W50"/>
    <mergeCell ref="X50:Z50"/>
    <mergeCell ref="AA50:AB50"/>
    <mergeCell ref="AC50:AD50"/>
    <mergeCell ref="AE50:AF50"/>
    <mergeCell ref="AE44:AF44"/>
    <mergeCell ref="AG44:AI44"/>
    <mergeCell ref="C45:I45"/>
    <mergeCell ref="J45:P45"/>
    <mergeCell ref="Q45:W45"/>
    <mergeCell ref="X45:Z45"/>
    <mergeCell ref="AA45:AB45"/>
    <mergeCell ref="AC45:AD45"/>
    <mergeCell ref="AE45:AF45"/>
    <mergeCell ref="AG45:AI45"/>
    <mergeCell ref="C44:I44"/>
    <mergeCell ref="J44:P44"/>
    <mergeCell ref="Q44:W44"/>
    <mergeCell ref="X44:Z44"/>
    <mergeCell ref="AA44:AB44"/>
    <mergeCell ref="AC44:AD44"/>
    <mergeCell ref="AE48:AF48"/>
    <mergeCell ref="AG48:AI48"/>
    <mergeCell ref="C48:I48"/>
    <mergeCell ref="J48:P48"/>
    <mergeCell ref="Q48:W48"/>
    <mergeCell ref="X48:Z48"/>
    <mergeCell ref="AA48:AB48"/>
    <mergeCell ref="AC48:AD48"/>
    <mergeCell ref="AE46:AF46"/>
    <mergeCell ref="AG46:AI46"/>
    <mergeCell ref="C47:I47"/>
    <mergeCell ref="J47:P47"/>
    <mergeCell ref="Q47:W47"/>
    <mergeCell ref="X47:Z47"/>
    <mergeCell ref="AA47:AB47"/>
    <mergeCell ref="AC47:AD47"/>
    <mergeCell ref="AE47:AF47"/>
    <mergeCell ref="AG47:AI47"/>
    <mergeCell ref="C46:I46"/>
    <mergeCell ref="J46:P46"/>
    <mergeCell ref="Q46:W46"/>
    <mergeCell ref="X46:Z46"/>
    <mergeCell ref="AA46:AB46"/>
    <mergeCell ref="AC46:AD46"/>
  </mergeCells>
  <dataValidations count="5">
    <dataValidation type="list" allowBlank="1" showInputMessage="1" showErrorMessage="1" sqref="C31:AI31">
      <formula1>$AL$29:$AL$30</formula1>
    </dataValidation>
    <dataValidation type="list" allowBlank="1" showInputMessage="1" showErrorMessage="1" sqref="B35:AI35">
      <formula1>$AL$35:$AL$36</formula1>
    </dataValidation>
    <dataValidation type="list" allowBlank="1" showInputMessage="1" showErrorMessage="1" sqref="B2:Y2">
      <formula1>$AL$4:$AL$6</formula1>
    </dataValidation>
    <dataValidation allowBlank="1" showInputMessage="1" showErrorMessage="1" errorTitle="zzz" sqref="C40:I55"/>
    <dataValidation type="list" allowBlank="1" showInputMessage="1" showErrorMessage="1" sqref="C32">
      <formula1>$AL$31:$AL$32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90" fitToWidth="2" fitToHeight="2" orientation="portrait" r:id="rId1"/>
  <headerFooter alignWithMargins="0">
    <oddFooter>&amp;C&amp;"ＭＳ ゴシック,標準"&amp;9MinebeaMitsumi Inc.</oddFooter>
  </headerFooter>
  <ignoredErrors>
    <ignoredError sqref="B2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129540</xdr:colOff>
                    <xdr:row>23</xdr:row>
                    <xdr:rowOff>0</xdr:rowOff>
                  </from>
                  <to>
                    <xdr:col>5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129540</xdr:colOff>
                    <xdr:row>23</xdr:row>
                    <xdr:rowOff>0</xdr:rowOff>
                  </from>
                  <to>
                    <xdr:col>5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</xdr:col>
                    <xdr:colOff>99060</xdr:colOff>
                    <xdr:row>30</xdr:row>
                    <xdr:rowOff>15240</xdr:rowOff>
                  </from>
                  <to>
                    <xdr:col>2</xdr:col>
                    <xdr:colOff>106680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31</xdr:row>
                    <xdr:rowOff>0</xdr:rowOff>
                  </from>
                  <to>
                    <xdr:col>2</xdr:col>
                    <xdr:colOff>106680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'SVHC List'!$B$5:$B$1003</xm:f>
          </x14:formula1>
          <xm:sqref>B40:B55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AJ244"/>
  <sheetViews>
    <sheetView showGridLines="0" zoomScaleNormal="100" workbookViewId="0"/>
  </sheetViews>
  <sheetFormatPr defaultRowHeight="13.2"/>
  <cols>
    <col min="1" max="1" width="4.21875" customWidth="1"/>
    <col min="2" max="2" width="4.88671875" bestFit="1" customWidth="1"/>
    <col min="3" max="31" width="5.6640625" customWidth="1"/>
  </cols>
  <sheetData>
    <row r="2" spans="2:36" ht="27.6">
      <c r="B2" s="59" t="str">
        <f>IF('SVHC Survey Report '!B2="English","SVHC List",IF('SVHC Survey Report '!B2="中文","SVHC 清单","SVHCリスト"))</f>
        <v>SVHCリスト</v>
      </c>
    </row>
    <row r="4" spans="2:36" s="43" customFormat="1" ht="29.25" customHeight="1">
      <c r="B4" s="56" t="s">
        <v>861</v>
      </c>
      <c r="C4" s="325" t="s">
        <v>1011</v>
      </c>
      <c r="D4" s="325" t="s">
        <v>392</v>
      </c>
      <c r="E4" s="325" t="s">
        <v>392</v>
      </c>
      <c r="F4" s="325" t="s">
        <v>392</v>
      </c>
      <c r="G4" s="325" t="s">
        <v>392</v>
      </c>
      <c r="H4" s="325" t="s">
        <v>392</v>
      </c>
      <c r="I4" s="325" t="s">
        <v>392</v>
      </c>
      <c r="J4" s="326" t="s">
        <v>856</v>
      </c>
      <c r="K4" s="327" t="s">
        <v>6</v>
      </c>
      <c r="L4" s="327" t="s">
        <v>6</v>
      </c>
      <c r="M4" s="327" t="s">
        <v>6</v>
      </c>
      <c r="N4" s="327" t="s">
        <v>6</v>
      </c>
      <c r="O4" s="327" t="s">
        <v>6</v>
      </c>
      <c r="P4" s="328" t="s">
        <v>6</v>
      </c>
      <c r="Q4" s="329" t="s">
        <v>857</v>
      </c>
      <c r="R4" s="325" t="s">
        <v>626</v>
      </c>
      <c r="S4" s="325" t="s">
        <v>626</v>
      </c>
      <c r="T4" s="325" t="s">
        <v>626</v>
      </c>
      <c r="U4" s="325" t="s">
        <v>626</v>
      </c>
      <c r="V4" s="325" t="s">
        <v>626</v>
      </c>
      <c r="W4" s="325" t="s">
        <v>626</v>
      </c>
      <c r="X4" s="330" t="str">
        <f>IF('SVHC Survey Report 16'!B2="English","CAS RN",IF('SVHC Survey Report 16'!B2="中文","CAS登录号","CAS番号"))</f>
        <v>CAS番号</v>
      </c>
      <c r="Y4" s="331"/>
      <c r="Z4" s="332"/>
      <c r="AA4" s="333" t="str">
        <f>IF('SVHC Survey Report 16'!B2="English","Identification date",IF('SVHC Survey Report 16'!B2="中文","核准日","認定日"))</f>
        <v>認定日</v>
      </c>
      <c r="AB4" s="198"/>
      <c r="AC4" s="199"/>
      <c r="AD4" s="334" t="str">
        <f>IF('SVHC Survey Report 16'!B2="English","th",IF('SVHC Survey Report 16'!B2="中文","批","次"))</f>
        <v>次</v>
      </c>
      <c r="AE4" s="335"/>
      <c r="AJ4" s="46"/>
    </row>
    <row r="5" spans="2:36" s="46" customFormat="1" ht="60" customHeight="1">
      <c r="B5" s="50">
        <v>1</v>
      </c>
      <c r="C5" s="274" t="s">
        <v>390</v>
      </c>
      <c r="D5" s="274" t="s">
        <v>390</v>
      </c>
      <c r="E5" s="274" t="s">
        <v>390</v>
      </c>
      <c r="F5" s="274" t="s">
        <v>390</v>
      </c>
      <c r="G5" s="274" t="s">
        <v>390</v>
      </c>
      <c r="H5" s="274" t="s">
        <v>390</v>
      </c>
      <c r="I5" s="274" t="s">
        <v>390</v>
      </c>
      <c r="J5" s="275" t="s">
        <v>8</v>
      </c>
      <c r="K5" s="276" t="s">
        <v>8</v>
      </c>
      <c r="L5" s="276" t="s">
        <v>8</v>
      </c>
      <c r="M5" s="276" t="s">
        <v>8</v>
      </c>
      <c r="N5" s="276" t="s">
        <v>8</v>
      </c>
      <c r="O5" s="276" t="s">
        <v>8</v>
      </c>
      <c r="P5" s="277" t="s">
        <v>8</v>
      </c>
      <c r="Q5" s="278" t="s">
        <v>627</v>
      </c>
      <c r="R5" s="274" t="s">
        <v>627</v>
      </c>
      <c r="S5" s="274" t="s">
        <v>627</v>
      </c>
      <c r="T5" s="274" t="s">
        <v>627</v>
      </c>
      <c r="U5" s="274" t="s">
        <v>627</v>
      </c>
      <c r="V5" s="274" t="s">
        <v>627</v>
      </c>
      <c r="W5" s="274" t="s">
        <v>627</v>
      </c>
      <c r="X5" s="275" t="s">
        <v>9</v>
      </c>
      <c r="Y5" s="324"/>
      <c r="Z5" s="324"/>
      <c r="AA5" s="279" t="s">
        <v>852</v>
      </c>
      <c r="AB5" s="280"/>
      <c r="AC5" s="281"/>
      <c r="AD5" s="282">
        <v>1</v>
      </c>
      <c r="AE5" s="283"/>
    </row>
    <row r="6" spans="2:36" s="46" customFormat="1" ht="60" customHeight="1">
      <c r="B6" s="50">
        <v>2</v>
      </c>
      <c r="C6" s="274" t="s">
        <v>391</v>
      </c>
      <c r="D6" s="274" t="s">
        <v>391</v>
      </c>
      <c r="E6" s="274" t="s">
        <v>391</v>
      </c>
      <c r="F6" s="274" t="s">
        <v>391</v>
      </c>
      <c r="G6" s="274" t="s">
        <v>391</v>
      </c>
      <c r="H6" s="274" t="s">
        <v>391</v>
      </c>
      <c r="I6" s="274" t="s">
        <v>391</v>
      </c>
      <c r="J6" s="275" t="s">
        <v>11</v>
      </c>
      <c r="K6" s="276" t="s">
        <v>11</v>
      </c>
      <c r="L6" s="276" t="s">
        <v>11</v>
      </c>
      <c r="M6" s="276" t="s">
        <v>11</v>
      </c>
      <c r="N6" s="276" t="s">
        <v>11</v>
      </c>
      <c r="O6" s="276" t="s">
        <v>11</v>
      </c>
      <c r="P6" s="277" t="s">
        <v>11</v>
      </c>
      <c r="Q6" s="278" t="s">
        <v>628</v>
      </c>
      <c r="R6" s="274" t="s">
        <v>628</v>
      </c>
      <c r="S6" s="274" t="s">
        <v>628</v>
      </c>
      <c r="T6" s="274" t="s">
        <v>628</v>
      </c>
      <c r="U6" s="274" t="s">
        <v>628</v>
      </c>
      <c r="V6" s="274" t="s">
        <v>628</v>
      </c>
      <c r="W6" s="274" t="s">
        <v>628</v>
      </c>
      <c r="X6" s="275" t="s">
        <v>12</v>
      </c>
      <c r="Y6" s="276" t="s">
        <v>12</v>
      </c>
      <c r="Z6" s="277" t="s">
        <v>12</v>
      </c>
      <c r="AA6" s="279" t="s">
        <v>10</v>
      </c>
      <c r="AB6" s="280" t="s">
        <v>10</v>
      </c>
      <c r="AC6" s="281" t="s">
        <v>10</v>
      </c>
      <c r="AD6" s="282">
        <v>1</v>
      </c>
      <c r="AE6" s="283"/>
    </row>
    <row r="7" spans="2:36" s="46" customFormat="1" ht="60" customHeight="1">
      <c r="B7" s="50">
        <v>3</v>
      </c>
      <c r="C7" s="274" t="s">
        <v>393</v>
      </c>
      <c r="D7" s="274" t="s">
        <v>393</v>
      </c>
      <c r="E7" s="274" t="s">
        <v>393</v>
      </c>
      <c r="F7" s="274" t="s">
        <v>393</v>
      </c>
      <c r="G7" s="274" t="s">
        <v>393</v>
      </c>
      <c r="H7" s="274" t="s">
        <v>393</v>
      </c>
      <c r="I7" s="274" t="s">
        <v>393</v>
      </c>
      <c r="J7" s="275" t="s">
        <v>13</v>
      </c>
      <c r="K7" s="276" t="s">
        <v>13</v>
      </c>
      <c r="L7" s="276" t="s">
        <v>13</v>
      </c>
      <c r="M7" s="276" t="s">
        <v>13</v>
      </c>
      <c r="N7" s="276" t="s">
        <v>13</v>
      </c>
      <c r="O7" s="276" t="s">
        <v>13</v>
      </c>
      <c r="P7" s="277" t="s">
        <v>13</v>
      </c>
      <c r="Q7" s="278" t="s">
        <v>629</v>
      </c>
      <c r="R7" s="274" t="s">
        <v>629</v>
      </c>
      <c r="S7" s="274" t="s">
        <v>629</v>
      </c>
      <c r="T7" s="274" t="s">
        <v>629</v>
      </c>
      <c r="U7" s="274" t="s">
        <v>629</v>
      </c>
      <c r="V7" s="274" t="s">
        <v>629</v>
      </c>
      <c r="W7" s="274" t="s">
        <v>629</v>
      </c>
      <c r="X7" s="275" t="s">
        <v>14</v>
      </c>
      <c r="Y7" s="276" t="s">
        <v>14</v>
      </c>
      <c r="Z7" s="277" t="s">
        <v>14</v>
      </c>
      <c r="AA7" s="279" t="s">
        <v>10</v>
      </c>
      <c r="AB7" s="280" t="s">
        <v>10</v>
      </c>
      <c r="AC7" s="281" t="s">
        <v>10</v>
      </c>
      <c r="AD7" s="282">
        <v>1</v>
      </c>
      <c r="AE7" s="283"/>
    </row>
    <row r="8" spans="2:36" s="46" customFormat="1" ht="60" customHeight="1">
      <c r="B8" s="50">
        <v>4</v>
      </c>
      <c r="C8" s="274" t="s">
        <v>394</v>
      </c>
      <c r="D8" s="274" t="s">
        <v>394</v>
      </c>
      <c r="E8" s="274" t="s">
        <v>394</v>
      </c>
      <c r="F8" s="274" t="s">
        <v>394</v>
      </c>
      <c r="G8" s="274" t="s">
        <v>394</v>
      </c>
      <c r="H8" s="274" t="s">
        <v>394</v>
      </c>
      <c r="I8" s="274" t="s">
        <v>394</v>
      </c>
      <c r="J8" s="275" t="s">
        <v>15</v>
      </c>
      <c r="K8" s="276" t="s">
        <v>15</v>
      </c>
      <c r="L8" s="276" t="s">
        <v>15</v>
      </c>
      <c r="M8" s="276" t="s">
        <v>15</v>
      </c>
      <c r="N8" s="276" t="s">
        <v>15</v>
      </c>
      <c r="O8" s="276" t="s">
        <v>15</v>
      </c>
      <c r="P8" s="277" t="s">
        <v>15</v>
      </c>
      <c r="Q8" s="278" t="s">
        <v>630</v>
      </c>
      <c r="R8" s="274" t="s">
        <v>630</v>
      </c>
      <c r="S8" s="274" t="s">
        <v>630</v>
      </c>
      <c r="T8" s="274" t="s">
        <v>630</v>
      </c>
      <c r="U8" s="274" t="s">
        <v>630</v>
      </c>
      <c r="V8" s="274" t="s">
        <v>630</v>
      </c>
      <c r="W8" s="274" t="s">
        <v>630</v>
      </c>
      <c r="X8" s="275" t="s">
        <v>16</v>
      </c>
      <c r="Y8" s="276" t="s">
        <v>16</v>
      </c>
      <c r="Z8" s="277" t="s">
        <v>16</v>
      </c>
      <c r="AA8" s="279" t="s">
        <v>10</v>
      </c>
      <c r="AB8" s="280" t="s">
        <v>10</v>
      </c>
      <c r="AC8" s="281" t="s">
        <v>10</v>
      </c>
      <c r="AD8" s="282">
        <v>1</v>
      </c>
      <c r="AE8" s="283"/>
    </row>
    <row r="9" spans="2:36" s="46" customFormat="1" ht="60" customHeight="1">
      <c r="B9" s="50">
        <v>5</v>
      </c>
      <c r="C9" s="274" t="s">
        <v>395</v>
      </c>
      <c r="D9" s="274" t="s">
        <v>395</v>
      </c>
      <c r="E9" s="274" t="s">
        <v>395</v>
      </c>
      <c r="F9" s="274" t="s">
        <v>395</v>
      </c>
      <c r="G9" s="274" t="s">
        <v>395</v>
      </c>
      <c r="H9" s="274" t="s">
        <v>395</v>
      </c>
      <c r="I9" s="274" t="s">
        <v>395</v>
      </c>
      <c r="J9" s="275" t="s">
        <v>17</v>
      </c>
      <c r="K9" s="276" t="s">
        <v>17</v>
      </c>
      <c r="L9" s="276" t="s">
        <v>17</v>
      </c>
      <c r="M9" s="276" t="s">
        <v>17</v>
      </c>
      <c r="N9" s="276" t="s">
        <v>17</v>
      </c>
      <c r="O9" s="276" t="s">
        <v>17</v>
      </c>
      <c r="P9" s="277" t="s">
        <v>17</v>
      </c>
      <c r="Q9" s="278" t="s">
        <v>631</v>
      </c>
      <c r="R9" s="274" t="s">
        <v>631</v>
      </c>
      <c r="S9" s="274" t="s">
        <v>631</v>
      </c>
      <c r="T9" s="274" t="s">
        <v>631</v>
      </c>
      <c r="U9" s="274" t="s">
        <v>631</v>
      </c>
      <c r="V9" s="274" t="s">
        <v>631</v>
      </c>
      <c r="W9" s="274" t="s">
        <v>631</v>
      </c>
      <c r="X9" s="275" t="s">
        <v>18</v>
      </c>
      <c r="Y9" s="276" t="s">
        <v>18</v>
      </c>
      <c r="Z9" s="277" t="s">
        <v>18</v>
      </c>
      <c r="AA9" s="279" t="s">
        <v>10</v>
      </c>
      <c r="AB9" s="280" t="s">
        <v>10</v>
      </c>
      <c r="AC9" s="281" t="s">
        <v>10</v>
      </c>
      <c r="AD9" s="282">
        <v>1</v>
      </c>
      <c r="AE9" s="283"/>
    </row>
    <row r="10" spans="2:36" s="46" customFormat="1" ht="60" customHeight="1">
      <c r="B10" s="50">
        <v>6</v>
      </c>
      <c r="C10" s="274" t="s">
        <v>396</v>
      </c>
      <c r="D10" s="274" t="s">
        <v>396</v>
      </c>
      <c r="E10" s="274" t="s">
        <v>396</v>
      </c>
      <c r="F10" s="274" t="s">
        <v>396</v>
      </c>
      <c r="G10" s="274" t="s">
        <v>396</v>
      </c>
      <c r="H10" s="274" t="s">
        <v>396</v>
      </c>
      <c r="I10" s="274" t="s">
        <v>396</v>
      </c>
      <c r="J10" s="275" t="s">
        <v>19</v>
      </c>
      <c r="K10" s="276" t="s">
        <v>19</v>
      </c>
      <c r="L10" s="276" t="s">
        <v>19</v>
      </c>
      <c r="M10" s="276" t="s">
        <v>19</v>
      </c>
      <c r="N10" s="276" t="s">
        <v>19</v>
      </c>
      <c r="O10" s="276" t="s">
        <v>19</v>
      </c>
      <c r="P10" s="277" t="s">
        <v>19</v>
      </c>
      <c r="Q10" s="278" t="s">
        <v>632</v>
      </c>
      <c r="R10" s="274" t="s">
        <v>632</v>
      </c>
      <c r="S10" s="274" t="s">
        <v>632</v>
      </c>
      <c r="T10" s="274" t="s">
        <v>632</v>
      </c>
      <c r="U10" s="274" t="s">
        <v>632</v>
      </c>
      <c r="V10" s="274" t="s">
        <v>632</v>
      </c>
      <c r="W10" s="274" t="s">
        <v>632</v>
      </c>
      <c r="X10" s="275" t="s">
        <v>20</v>
      </c>
      <c r="Y10" s="276" t="s">
        <v>20</v>
      </c>
      <c r="Z10" s="277" t="s">
        <v>20</v>
      </c>
      <c r="AA10" s="279" t="s">
        <v>10</v>
      </c>
      <c r="AB10" s="280" t="s">
        <v>10</v>
      </c>
      <c r="AC10" s="281" t="s">
        <v>10</v>
      </c>
      <c r="AD10" s="282">
        <v>1</v>
      </c>
      <c r="AE10" s="283"/>
    </row>
    <row r="11" spans="2:36" s="46" customFormat="1" ht="60" customHeight="1">
      <c r="B11" s="50">
        <v>7</v>
      </c>
      <c r="C11" s="274" t="s">
        <v>858</v>
      </c>
      <c r="D11" s="274" t="s">
        <v>858</v>
      </c>
      <c r="E11" s="274" t="s">
        <v>858</v>
      </c>
      <c r="F11" s="274" t="s">
        <v>858</v>
      </c>
      <c r="G11" s="274" t="s">
        <v>858</v>
      </c>
      <c r="H11" s="274" t="s">
        <v>858</v>
      </c>
      <c r="I11" s="274" t="s">
        <v>858</v>
      </c>
      <c r="J11" s="275" t="s">
        <v>21</v>
      </c>
      <c r="K11" s="276" t="s">
        <v>21</v>
      </c>
      <c r="L11" s="276" t="s">
        <v>21</v>
      </c>
      <c r="M11" s="276" t="s">
        <v>21</v>
      </c>
      <c r="N11" s="276" t="s">
        <v>21</v>
      </c>
      <c r="O11" s="276" t="s">
        <v>21</v>
      </c>
      <c r="P11" s="277" t="s">
        <v>21</v>
      </c>
      <c r="Q11" s="278" t="s">
        <v>633</v>
      </c>
      <c r="R11" s="274" t="s">
        <v>633</v>
      </c>
      <c r="S11" s="274" t="s">
        <v>633</v>
      </c>
      <c r="T11" s="274" t="s">
        <v>633</v>
      </c>
      <c r="U11" s="274" t="s">
        <v>633</v>
      </c>
      <c r="V11" s="274" t="s">
        <v>633</v>
      </c>
      <c r="W11" s="274" t="s">
        <v>633</v>
      </c>
      <c r="X11" s="275" t="s">
        <v>22</v>
      </c>
      <c r="Y11" s="276" t="s">
        <v>22</v>
      </c>
      <c r="Z11" s="277" t="s">
        <v>22</v>
      </c>
      <c r="AA11" s="279" t="s">
        <v>10</v>
      </c>
      <c r="AB11" s="280" t="s">
        <v>10</v>
      </c>
      <c r="AC11" s="281" t="s">
        <v>10</v>
      </c>
      <c r="AD11" s="282">
        <v>1</v>
      </c>
      <c r="AE11" s="283"/>
    </row>
    <row r="12" spans="2:36" s="46" customFormat="1" ht="60" customHeight="1">
      <c r="B12" s="50">
        <v>8</v>
      </c>
      <c r="C12" s="274" t="s">
        <v>397</v>
      </c>
      <c r="D12" s="274" t="s">
        <v>397</v>
      </c>
      <c r="E12" s="274" t="s">
        <v>397</v>
      </c>
      <c r="F12" s="274" t="s">
        <v>397</v>
      </c>
      <c r="G12" s="274" t="s">
        <v>397</v>
      </c>
      <c r="H12" s="274" t="s">
        <v>397</v>
      </c>
      <c r="I12" s="274" t="s">
        <v>397</v>
      </c>
      <c r="J12" s="275" t="s">
        <v>23</v>
      </c>
      <c r="K12" s="276" t="s">
        <v>23</v>
      </c>
      <c r="L12" s="276" t="s">
        <v>23</v>
      </c>
      <c r="M12" s="276" t="s">
        <v>23</v>
      </c>
      <c r="N12" s="276" t="s">
        <v>23</v>
      </c>
      <c r="O12" s="276" t="s">
        <v>23</v>
      </c>
      <c r="P12" s="277" t="s">
        <v>23</v>
      </c>
      <c r="Q12" s="278" t="s">
        <v>634</v>
      </c>
      <c r="R12" s="274" t="s">
        <v>634</v>
      </c>
      <c r="S12" s="274" t="s">
        <v>634</v>
      </c>
      <c r="T12" s="274" t="s">
        <v>634</v>
      </c>
      <c r="U12" s="274" t="s">
        <v>634</v>
      </c>
      <c r="V12" s="274" t="s">
        <v>634</v>
      </c>
      <c r="W12" s="274" t="s">
        <v>634</v>
      </c>
      <c r="X12" s="275" t="s">
        <v>24</v>
      </c>
      <c r="Y12" s="276" t="s">
        <v>24</v>
      </c>
      <c r="Z12" s="277" t="s">
        <v>24</v>
      </c>
      <c r="AA12" s="279" t="s">
        <v>10</v>
      </c>
      <c r="AB12" s="280" t="s">
        <v>10</v>
      </c>
      <c r="AC12" s="281" t="s">
        <v>10</v>
      </c>
      <c r="AD12" s="282">
        <v>1</v>
      </c>
      <c r="AE12" s="283"/>
    </row>
    <row r="13" spans="2:36" s="46" customFormat="1" ht="60" customHeight="1">
      <c r="B13" s="50">
        <v>9</v>
      </c>
      <c r="C13" s="274" t="s">
        <v>398</v>
      </c>
      <c r="D13" s="274" t="s">
        <v>398</v>
      </c>
      <c r="E13" s="274" t="s">
        <v>398</v>
      </c>
      <c r="F13" s="274" t="s">
        <v>398</v>
      </c>
      <c r="G13" s="274" t="s">
        <v>398</v>
      </c>
      <c r="H13" s="274" t="s">
        <v>398</v>
      </c>
      <c r="I13" s="274" t="s">
        <v>398</v>
      </c>
      <c r="J13" s="275" t="s">
        <v>25</v>
      </c>
      <c r="K13" s="276" t="s">
        <v>25</v>
      </c>
      <c r="L13" s="276" t="s">
        <v>25</v>
      </c>
      <c r="M13" s="276" t="s">
        <v>25</v>
      </c>
      <c r="N13" s="276" t="s">
        <v>25</v>
      </c>
      <c r="O13" s="276" t="s">
        <v>25</v>
      </c>
      <c r="P13" s="277" t="s">
        <v>25</v>
      </c>
      <c r="Q13" s="278" t="s">
        <v>635</v>
      </c>
      <c r="R13" s="274" t="s">
        <v>635</v>
      </c>
      <c r="S13" s="274" t="s">
        <v>635</v>
      </c>
      <c r="T13" s="274" t="s">
        <v>635</v>
      </c>
      <c r="U13" s="274" t="s">
        <v>635</v>
      </c>
      <c r="V13" s="274" t="s">
        <v>635</v>
      </c>
      <c r="W13" s="274" t="s">
        <v>635</v>
      </c>
      <c r="X13" s="275" t="s">
        <v>26</v>
      </c>
      <c r="Y13" s="276" t="s">
        <v>26</v>
      </c>
      <c r="Z13" s="277" t="s">
        <v>26</v>
      </c>
      <c r="AA13" s="279" t="s">
        <v>10</v>
      </c>
      <c r="AB13" s="280" t="s">
        <v>10</v>
      </c>
      <c r="AC13" s="281" t="s">
        <v>10</v>
      </c>
      <c r="AD13" s="282">
        <v>1</v>
      </c>
      <c r="AE13" s="283"/>
    </row>
    <row r="14" spans="2:36" s="46" customFormat="1" ht="60" customHeight="1">
      <c r="B14" s="50">
        <v>10</v>
      </c>
      <c r="C14" s="274" t="s">
        <v>399</v>
      </c>
      <c r="D14" s="274" t="s">
        <v>399</v>
      </c>
      <c r="E14" s="274" t="s">
        <v>399</v>
      </c>
      <c r="F14" s="274" t="s">
        <v>399</v>
      </c>
      <c r="G14" s="274" t="s">
        <v>399</v>
      </c>
      <c r="H14" s="274" t="s">
        <v>399</v>
      </c>
      <c r="I14" s="274" t="s">
        <v>399</v>
      </c>
      <c r="J14" s="275" t="s">
        <v>27</v>
      </c>
      <c r="K14" s="276" t="s">
        <v>27</v>
      </c>
      <c r="L14" s="276" t="s">
        <v>27</v>
      </c>
      <c r="M14" s="276" t="s">
        <v>27</v>
      </c>
      <c r="N14" s="276" t="s">
        <v>27</v>
      </c>
      <c r="O14" s="276" t="s">
        <v>27</v>
      </c>
      <c r="P14" s="277" t="s">
        <v>27</v>
      </c>
      <c r="Q14" s="278" t="s">
        <v>636</v>
      </c>
      <c r="R14" s="274" t="s">
        <v>636</v>
      </c>
      <c r="S14" s="274" t="s">
        <v>636</v>
      </c>
      <c r="T14" s="274" t="s">
        <v>636</v>
      </c>
      <c r="U14" s="274" t="s">
        <v>636</v>
      </c>
      <c r="V14" s="274" t="s">
        <v>636</v>
      </c>
      <c r="W14" s="274" t="s">
        <v>636</v>
      </c>
      <c r="X14" s="275" t="s">
        <v>28</v>
      </c>
      <c r="Y14" s="276" t="s">
        <v>28</v>
      </c>
      <c r="Z14" s="277" t="s">
        <v>28</v>
      </c>
      <c r="AA14" s="279" t="s">
        <v>10</v>
      </c>
      <c r="AB14" s="280" t="s">
        <v>10</v>
      </c>
      <c r="AC14" s="281" t="s">
        <v>10</v>
      </c>
      <c r="AD14" s="282">
        <v>1</v>
      </c>
      <c r="AE14" s="283"/>
    </row>
    <row r="15" spans="2:36" s="46" customFormat="1" ht="60" customHeight="1">
      <c r="B15" s="50">
        <v>11</v>
      </c>
      <c r="C15" s="274" t="s">
        <v>400</v>
      </c>
      <c r="D15" s="274" t="s">
        <v>400</v>
      </c>
      <c r="E15" s="274" t="s">
        <v>400</v>
      </c>
      <c r="F15" s="274" t="s">
        <v>400</v>
      </c>
      <c r="G15" s="274" t="s">
        <v>400</v>
      </c>
      <c r="H15" s="274" t="s">
        <v>400</v>
      </c>
      <c r="I15" s="274" t="s">
        <v>400</v>
      </c>
      <c r="J15" s="275" t="s">
        <v>29</v>
      </c>
      <c r="K15" s="276" t="s">
        <v>29</v>
      </c>
      <c r="L15" s="276" t="s">
        <v>29</v>
      </c>
      <c r="M15" s="276" t="s">
        <v>29</v>
      </c>
      <c r="N15" s="276" t="s">
        <v>29</v>
      </c>
      <c r="O15" s="276" t="s">
        <v>29</v>
      </c>
      <c r="P15" s="277" t="s">
        <v>29</v>
      </c>
      <c r="Q15" s="278" t="s">
        <v>637</v>
      </c>
      <c r="R15" s="274" t="s">
        <v>637</v>
      </c>
      <c r="S15" s="274" t="s">
        <v>637</v>
      </c>
      <c r="T15" s="274" t="s">
        <v>637</v>
      </c>
      <c r="U15" s="274" t="s">
        <v>637</v>
      </c>
      <c r="V15" s="274" t="s">
        <v>637</v>
      </c>
      <c r="W15" s="274" t="s">
        <v>637</v>
      </c>
      <c r="X15" s="275" t="s">
        <v>30</v>
      </c>
      <c r="Y15" s="276" t="s">
        <v>30</v>
      </c>
      <c r="Z15" s="277" t="s">
        <v>30</v>
      </c>
      <c r="AA15" s="279" t="s">
        <v>10</v>
      </c>
      <c r="AB15" s="280" t="s">
        <v>10</v>
      </c>
      <c r="AC15" s="281" t="s">
        <v>10</v>
      </c>
      <c r="AD15" s="282">
        <v>1</v>
      </c>
      <c r="AE15" s="283"/>
    </row>
    <row r="16" spans="2:36" s="46" customFormat="1" ht="60" customHeight="1">
      <c r="B16" s="50">
        <v>12</v>
      </c>
      <c r="C16" s="274" t="s">
        <v>401</v>
      </c>
      <c r="D16" s="274" t="s">
        <v>401</v>
      </c>
      <c r="E16" s="274" t="s">
        <v>401</v>
      </c>
      <c r="F16" s="274" t="s">
        <v>401</v>
      </c>
      <c r="G16" s="274" t="s">
        <v>401</v>
      </c>
      <c r="H16" s="274" t="s">
        <v>401</v>
      </c>
      <c r="I16" s="274" t="s">
        <v>401</v>
      </c>
      <c r="J16" s="275" t="s">
        <v>31</v>
      </c>
      <c r="K16" s="276" t="s">
        <v>31</v>
      </c>
      <c r="L16" s="276" t="s">
        <v>31</v>
      </c>
      <c r="M16" s="276" t="s">
        <v>31</v>
      </c>
      <c r="N16" s="276" t="s">
        <v>31</v>
      </c>
      <c r="O16" s="276" t="s">
        <v>31</v>
      </c>
      <c r="P16" s="277" t="s">
        <v>31</v>
      </c>
      <c r="Q16" s="278" t="s">
        <v>638</v>
      </c>
      <c r="R16" s="274" t="s">
        <v>638</v>
      </c>
      <c r="S16" s="274" t="s">
        <v>638</v>
      </c>
      <c r="T16" s="274" t="s">
        <v>638</v>
      </c>
      <c r="U16" s="274" t="s">
        <v>638</v>
      </c>
      <c r="V16" s="274" t="s">
        <v>638</v>
      </c>
      <c r="W16" s="274" t="s">
        <v>638</v>
      </c>
      <c r="X16" s="275" t="s">
        <v>32</v>
      </c>
      <c r="Y16" s="276" t="s">
        <v>32</v>
      </c>
      <c r="Z16" s="277" t="s">
        <v>32</v>
      </c>
      <c r="AA16" s="279" t="s">
        <v>10</v>
      </c>
      <c r="AB16" s="280" t="s">
        <v>10</v>
      </c>
      <c r="AC16" s="281" t="s">
        <v>10</v>
      </c>
      <c r="AD16" s="282">
        <v>1</v>
      </c>
      <c r="AE16" s="283"/>
    </row>
    <row r="17" spans="2:31" s="46" customFormat="1" ht="60" customHeight="1">
      <c r="B17" s="50">
        <v>13</v>
      </c>
      <c r="C17" s="274" t="s">
        <v>402</v>
      </c>
      <c r="D17" s="274" t="s">
        <v>402</v>
      </c>
      <c r="E17" s="274" t="s">
        <v>402</v>
      </c>
      <c r="F17" s="274" t="s">
        <v>402</v>
      </c>
      <c r="G17" s="274" t="s">
        <v>402</v>
      </c>
      <c r="H17" s="274" t="s">
        <v>402</v>
      </c>
      <c r="I17" s="274" t="s">
        <v>402</v>
      </c>
      <c r="J17" s="275" t="s">
        <v>33</v>
      </c>
      <c r="K17" s="276" t="s">
        <v>33</v>
      </c>
      <c r="L17" s="276" t="s">
        <v>33</v>
      </c>
      <c r="M17" s="276" t="s">
        <v>33</v>
      </c>
      <c r="N17" s="276" t="s">
        <v>33</v>
      </c>
      <c r="O17" s="276" t="s">
        <v>33</v>
      </c>
      <c r="P17" s="277" t="s">
        <v>33</v>
      </c>
      <c r="Q17" s="278" t="s">
        <v>639</v>
      </c>
      <c r="R17" s="274" t="s">
        <v>639</v>
      </c>
      <c r="S17" s="274" t="s">
        <v>639</v>
      </c>
      <c r="T17" s="274" t="s">
        <v>639</v>
      </c>
      <c r="U17" s="274" t="s">
        <v>639</v>
      </c>
      <c r="V17" s="274" t="s">
        <v>639</v>
      </c>
      <c r="W17" s="274" t="s">
        <v>639</v>
      </c>
      <c r="X17" s="275" t="s">
        <v>34</v>
      </c>
      <c r="Y17" s="276" t="s">
        <v>34</v>
      </c>
      <c r="Z17" s="277" t="s">
        <v>34</v>
      </c>
      <c r="AA17" s="279" t="s">
        <v>10</v>
      </c>
      <c r="AB17" s="280" t="s">
        <v>10</v>
      </c>
      <c r="AC17" s="281" t="s">
        <v>10</v>
      </c>
      <c r="AD17" s="282">
        <v>1</v>
      </c>
      <c r="AE17" s="283"/>
    </row>
    <row r="18" spans="2:31" s="46" customFormat="1" ht="60" customHeight="1" thickBot="1">
      <c r="B18" s="52">
        <v>14</v>
      </c>
      <c r="C18" s="254" t="s">
        <v>403</v>
      </c>
      <c r="D18" s="254" t="s">
        <v>403</v>
      </c>
      <c r="E18" s="254" t="s">
        <v>403</v>
      </c>
      <c r="F18" s="254" t="s">
        <v>403</v>
      </c>
      <c r="G18" s="254" t="s">
        <v>403</v>
      </c>
      <c r="H18" s="254" t="s">
        <v>403</v>
      </c>
      <c r="I18" s="254" t="s">
        <v>403</v>
      </c>
      <c r="J18" s="255" t="s">
        <v>576</v>
      </c>
      <c r="K18" s="256" t="s">
        <v>576</v>
      </c>
      <c r="L18" s="256" t="s">
        <v>576</v>
      </c>
      <c r="M18" s="256" t="s">
        <v>576</v>
      </c>
      <c r="N18" s="256" t="s">
        <v>576</v>
      </c>
      <c r="O18" s="256" t="s">
        <v>576</v>
      </c>
      <c r="P18" s="257" t="s">
        <v>576</v>
      </c>
      <c r="Q18" s="258" t="s">
        <v>640</v>
      </c>
      <c r="R18" s="254" t="s">
        <v>640</v>
      </c>
      <c r="S18" s="254" t="s">
        <v>640</v>
      </c>
      <c r="T18" s="254" t="s">
        <v>640</v>
      </c>
      <c r="U18" s="254" t="s">
        <v>640</v>
      </c>
      <c r="V18" s="254" t="s">
        <v>640</v>
      </c>
      <c r="W18" s="254" t="s">
        <v>640</v>
      </c>
      <c r="X18" s="255" t="s">
        <v>810</v>
      </c>
      <c r="Y18" s="256" t="s">
        <v>810</v>
      </c>
      <c r="Z18" s="257" t="s">
        <v>810</v>
      </c>
      <c r="AA18" s="259" t="s">
        <v>10</v>
      </c>
      <c r="AB18" s="260" t="s">
        <v>10</v>
      </c>
      <c r="AC18" s="261" t="s">
        <v>10</v>
      </c>
      <c r="AD18" s="262">
        <v>1</v>
      </c>
      <c r="AE18" s="263"/>
    </row>
    <row r="19" spans="2:31" s="46" customFormat="1" ht="60" customHeight="1" thickTop="1">
      <c r="B19" s="53">
        <v>15</v>
      </c>
      <c r="C19" s="294" t="s">
        <v>404</v>
      </c>
      <c r="D19" s="294" t="s">
        <v>404</v>
      </c>
      <c r="E19" s="294" t="s">
        <v>404</v>
      </c>
      <c r="F19" s="294" t="s">
        <v>404</v>
      </c>
      <c r="G19" s="294" t="s">
        <v>404</v>
      </c>
      <c r="H19" s="294" t="s">
        <v>404</v>
      </c>
      <c r="I19" s="294" t="s">
        <v>404</v>
      </c>
      <c r="J19" s="295" t="s">
        <v>35</v>
      </c>
      <c r="K19" s="296" t="s">
        <v>35</v>
      </c>
      <c r="L19" s="296" t="s">
        <v>35</v>
      </c>
      <c r="M19" s="296" t="s">
        <v>35</v>
      </c>
      <c r="N19" s="296" t="s">
        <v>35</v>
      </c>
      <c r="O19" s="296" t="s">
        <v>35</v>
      </c>
      <c r="P19" s="297" t="s">
        <v>35</v>
      </c>
      <c r="Q19" s="298" t="s">
        <v>641</v>
      </c>
      <c r="R19" s="294" t="s">
        <v>641</v>
      </c>
      <c r="S19" s="294" t="s">
        <v>641</v>
      </c>
      <c r="T19" s="294" t="s">
        <v>641</v>
      </c>
      <c r="U19" s="294" t="s">
        <v>641</v>
      </c>
      <c r="V19" s="294" t="s">
        <v>641</v>
      </c>
      <c r="W19" s="294" t="s">
        <v>641</v>
      </c>
      <c r="X19" s="295" t="s">
        <v>36</v>
      </c>
      <c r="Y19" s="296" t="s">
        <v>36</v>
      </c>
      <c r="Z19" s="297" t="s">
        <v>36</v>
      </c>
      <c r="AA19" s="299" t="s">
        <v>37</v>
      </c>
      <c r="AB19" s="300" t="s">
        <v>37</v>
      </c>
      <c r="AC19" s="301" t="s">
        <v>37</v>
      </c>
      <c r="AD19" s="302">
        <v>2</v>
      </c>
      <c r="AE19" s="303"/>
    </row>
    <row r="20" spans="2:31" s="46" customFormat="1" ht="60" customHeight="1">
      <c r="B20" s="50">
        <v>16</v>
      </c>
      <c r="C20" s="274" t="s">
        <v>405</v>
      </c>
      <c r="D20" s="274" t="s">
        <v>405</v>
      </c>
      <c r="E20" s="274" t="s">
        <v>405</v>
      </c>
      <c r="F20" s="274" t="s">
        <v>405</v>
      </c>
      <c r="G20" s="274" t="s">
        <v>405</v>
      </c>
      <c r="H20" s="274" t="s">
        <v>405</v>
      </c>
      <c r="I20" s="274" t="s">
        <v>405</v>
      </c>
      <c r="J20" s="275" t="s">
        <v>38</v>
      </c>
      <c r="K20" s="276" t="s">
        <v>38</v>
      </c>
      <c r="L20" s="276" t="s">
        <v>38</v>
      </c>
      <c r="M20" s="276" t="s">
        <v>38</v>
      </c>
      <c r="N20" s="276" t="s">
        <v>38</v>
      </c>
      <c r="O20" s="276" t="s">
        <v>38</v>
      </c>
      <c r="P20" s="277" t="s">
        <v>38</v>
      </c>
      <c r="Q20" s="278" t="s">
        <v>642</v>
      </c>
      <c r="R20" s="274" t="s">
        <v>642</v>
      </c>
      <c r="S20" s="274" t="s">
        <v>642</v>
      </c>
      <c r="T20" s="274" t="s">
        <v>642</v>
      </c>
      <c r="U20" s="274" t="s">
        <v>642</v>
      </c>
      <c r="V20" s="274" t="s">
        <v>642</v>
      </c>
      <c r="W20" s="274" t="s">
        <v>642</v>
      </c>
      <c r="X20" s="275" t="s">
        <v>39</v>
      </c>
      <c r="Y20" s="276" t="s">
        <v>39</v>
      </c>
      <c r="Z20" s="277" t="s">
        <v>39</v>
      </c>
      <c r="AA20" s="279" t="s">
        <v>37</v>
      </c>
      <c r="AB20" s="280" t="s">
        <v>37</v>
      </c>
      <c r="AC20" s="281" t="s">
        <v>37</v>
      </c>
      <c r="AD20" s="282">
        <v>2</v>
      </c>
      <c r="AE20" s="283"/>
    </row>
    <row r="21" spans="2:31" s="46" customFormat="1" ht="60" customHeight="1">
      <c r="B21" s="50">
        <v>17</v>
      </c>
      <c r="C21" s="274" t="s">
        <v>406</v>
      </c>
      <c r="D21" s="274" t="s">
        <v>406</v>
      </c>
      <c r="E21" s="274" t="s">
        <v>406</v>
      </c>
      <c r="F21" s="274" t="s">
        <v>406</v>
      </c>
      <c r="G21" s="274" t="s">
        <v>406</v>
      </c>
      <c r="H21" s="274" t="s">
        <v>406</v>
      </c>
      <c r="I21" s="274" t="s">
        <v>406</v>
      </c>
      <c r="J21" s="275" t="s">
        <v>40</v>
      </c>
      <c r="K21" s="276" t="s">
        <v>40</v>
      </c>
      <c r="L21" s="276" t="s">
        <v>40</v>
      </c>
      <c r="M21" s="276" t="s">
        <v>40</v>
      </c>
      <c r="N21" s="276" t="s">
        <v>40</v>
      </c>
      <c r="O21" s="276" t="s">
        <v>40</v>
      </c>
      <c r="P21" s="277" t="s">
        <v>40</v>
      </c>
      <c r="Q21" s="278" t="s">
        <v>643</v>
      </c>
      <c r="R21" s="274" t="s">
        <v>643</v>
      </c>
      <c r="S21" s="274" t="s">
        <v>643</v>
      </c>
      <c r="T21" s="274" t="s">
        <v>643</v>
      </c>
      <c r="U21" s="274" t="s">
        <v>643</v>
      </c>
      <c r="V21" s="274" t="s">
        <v>643</v>
      </c>
      <c r="W21" s="274" t="s">
        <v>643</v>
      </c>
      <c r="X21" s="275" t="s">
        <v>41</v>
      </c>
      <c r="Y21" s="276" t="s">
        <v>41</v>
      </c>
      <c r="Z21" s="277" t="s">
        <v>41</v>
      </c>
      <c r="AA21" s="279" t="s">
        <v>37</v>
      </c>
      <c r="AB21" s="280" t="s">
        <v>37</v>
      </c>
      <c r="AC21" s="281" t="s">
        <v>37</v>
      </c>
      <c r="AD21" s="282">
        <v>2</v>
      </c>
      <c r="AE21" s="283"/>
    </row>
    <row r="22" spans="2:31" s="46" customFormat="1" ht="60" customHeight="1">
      <c r="B22" s="50">
        <v>18</v>
      </c>
      <c r="C22" s="274" t="s">
        <v>407</v>
      </c>
      <c r="D22" s="274" t="s">
        <v>407</v>
      </c>
      <c r="E22" s="274" t="s">
        <v>407</v>
      </c>
      <c r="F22" s="274" t="s">
        <v>407</v>
      </c>
      <c r="G22" s="274" t="s">
        <v>407</v>
      </c>
      <c r="H22" s="274" t="s">
        <v>407</v>
      </c>
      <c r="I22" s="274" t="s">
        <v>407</v>
      </c>
      <c r="J22" s="275" t="s">
        <v>42</v>
      </c>
      <c r="K22" s="276" t="s">
        <v>42</v>
      </c>
      <c r="L22" s="276" t="s">
        <v>42</v>
      </c>
      <c r="M22" s="276" t="s">
        <v>42</v>
      </c>
      <c r="N22" s="276" t="s">
        <v>42</v>
      </c>
      <c r="O22" s="276" t="s">
        <v>42</v>
      </c>
      <c r="P22" s="277" t="s">
        <v>42</v>
      </c>
      <c r="Q22" s="278" t="s">
        <v>644</v>
      </c>
      <c r="R22" s="274" t="s">
        <v>644</v>
      </c>
      <c r="S22" s="274" t="s">
        <v>644</v>
      </c>
      <c r="T22" s="274" t="s">
        <v>644</v>
      </c>
      <c r="U22" s="274" t="s">
        <v>644</v>
      </c>
      <c r="V22" s="274" t="s">
        <v>644</v>
      </c>
      <c r="W22" s="274" t="s">
        <v>644</v>
      </c>
      <c r="X22" s="275" t="s">
        <v>43</v>
      </c>
      <c r="Y22" s="276" t="s">
        <v>43</v>
      </c>
      <c r="Z22" s="277" t="s">
        <v>43</v>
      </c>
      <c r="AA22" s="279" t="s">
        <v>37</v>
      </c>
      <c r="AB22" s="280" t="s">
        <v>37</v>
      </c>
      <c r="AC22" s="281" t="s">
        <v>37</v>
      </c>
      <c r="AD22" s="282">
        <v>2</v>
      </c>
      <c r="AE22" s="283"/>
    </row>
    <row r="23" spans="2:31" s="46" customFormat="1" ht="60" customHeight="1">
      <c r="B23" s="50">
        <v>19</v>
      </c>
      <c r="C23" s="274" t="s">
        <v>408</v>
      </c>
      <c r="D23" s="274" t="s">
        <v>408</v>
      </c>
      <c r="E23" s="274" t="s">
        <v>408</v>
      </c>
      <c r="F23" s="274" t="s">
        <v>408</v>
      </c>
      <c r="G23" s="274" t="s">
        <v>408</v>
      </c>
      <c r="H23" s="274" t="s">
        <v>408</v>
      </c>
      <c r="I23" s="274" t="s">
        <v>408</v>
      </c>
      <c r="J23" s="275" t="s">
        <v>44</v>
      </c>
      <c r="K23" s="276" t="s">
        <v>44</v>
      </c>
      <c r="L23" s="276" t="s">
        <v>44</v>
      </c>
      <c r="M23" s="276" t="s">
        <v>44</v>
      </c>
      <c r="N23" s="276" t="s">
        <v>44</v>
      </c>
      <c r="O23" s="276" t="s">
        <v>44</v>
      </c>
      <c r="P23" s="277" t="s">
        <v>44</v>
      </c>
      <c r="Q23" s="278" t="s">
        <v>645</v>
      </c>
      <c r="R23" s="274" t="s">
        <v>645</v>
      </c>
      <c r="S23" s="274" t="s">
        <v>645</v>
      </c>
      <c r="T23" s="274" t="s">
        <v>645</v>
      </c>
      <c r="U23" s="274" t="s">
        <v>645</v>
      </c>
      <c r="V23" s="274" t="s">
        <v>645</v>
      </c>
      <c r="W23" s="274" t="s">
        <v>645</v>
      </c>
      <c r="X23" s="275" t="s">
        <v>45</v>
      </c>
      <c r="Y23" s="276" t="s">
        <v>45</v>
      </c>
      <c r="Z23" s="277" t="s">
        <v>45</v>
      </c>
      <c r="AA23" s="279" t="s">
        <v>37</v>
      </c>
      <c r="AB23" s="280" t="s">
        <v>37</v>
      </c>
      <c r="AC23" s="281" t="s">
        <v>37</v>
      </c>
      <c r="AD23" s="282">
        <v>2</v>
      </c>
      <c r="AE23" s="283"/>
    </row>
    <row r="24" spans="2:31" s="46" customFormat="1" ht="60" customHeight="1">
      <c r="B24" s="50">
        <v>20</v>
      </c>
      <c r="C24" s="274" t="s">
        <v>409</v>
      </c>
      <c r="D24" s="274" t="s">
        <v>409</v>
      </c>
      <c r="E24" s="274" t="s">
        <v>409</v>
      </c>
      <c r="F24" s="274" t="s">
        <v>409</v>
      </c>
      <c r="G24" s="274" t="s">
        <v>409</v>
      </c>
      <c r="H24" s="274" t="s">
        <v>409</v>
      </c>
      <c r="I24" s="274" t="s">
        <v>409</v>
      </c>
      <c r="J24" s="275" t="s">
        <v>46</v>
      </c>
      <c r="K24" s="276" t="s">
        <v>46</v>
      </c>
      <c r="L24" s="276" t="s">
        <v>46</v>
      </c>
      <c r="M24" s="276" t="s">
        <v>46</v>
      </c>
      <c r="N24" s="276" t="s">
        <v>46</v>
      </c>
      <c r="O24" s="276" t="s">
        <v>46</v>
      </c>
      <c r="P24" s="277" t="s">
        <v>46</v>
      </c>
      <c r="Q24" s="278" t="s">
        <v>646</v>
      </c>
      <c r="R24" s="274" t="s">
        <v>646</v>
      </c>
      <c r="S24" s="274" t="s">
        <v>646</v>
      </c>
      <c r="T24" s="274" t="s">
        <v>646</v>
      </c>
      <c r="U24" s="274" t="s">
        <v>646</v>
      </c>
      <c r="V24" s="274" t="s">
        <v>646</v>
      </c>
      <c r="W24" s="274" t="s">
        <v>646</v>
      </c>
      <c r="X24" s="275" t="s">
        <v>47</v>
      </c>
      <c r="Y24" s="276" t="s">
        <v>47</v>
      </c>
      <c r="Z24" s="277" t="s">
        <v>47</v>
      </c>
      <c r="AA24" s="279" t="s">
        <v>37</v>
      </c>
      <c r="AB24" s="280" t="s">
        <v>37</v>
      </c>
      <c r="AC24" s="281" t="s">
        <v>37</v>
      </c>
      <c r="AD24" s="282">
        <v>2</v>
      </c>
      <c r="AE24" s="283"/>
    </row>
    <row r="25" spans="2:31" s="46" customFormat="1" ht="60" customHeight="1">
      <c r="B25" s="50">
        <v>21</v>
      </c>
      <c r="C25" s="274" t="s">
        <v>410</v>
      </c>
      <c r="D25" s="274" t="s">
        <v>410</v>
      </c>
      <c r="E25" s="274" t="s">
        <v>410</v>
      </c>
      <c r="F25" s="274" t="s">
        <v>410</v>
      </c>
      <c r="G25" s="274" t="s">
        <v>410</v>
      </c>
      <c r="H25" s="274" t="s">
        <v>410</v>
      </c>
      <c r="I25" s="274" t="s">
        <v>410</v>
      </c>
      <c r="J25" s="275" t="s">
        <v>48</v>
      </c>
      <c r="K25" s="276" t="s">
        <v>48</v>
      </c>
      <c r="L25" s="276" t="s">
        <v>48</v>
      </c>
      <c r="M25" s="276" t="s">
        <v>48</v>
      </c>
      <c r="N25" s="276" t="s">
        <v>48</v>
      </c>
      <c r="O25" s="276" t="s">
        <v>48</v>
      </c>
      <c r="P25" s="277" t="s">
        <v>48</v>
      </c>
      <c r="Q25" s="278" t="s">
        <v>647</v>
      </c>
      <c r="R25" s="274" t="s">
        <v>647</v>
      </c>
      <c r="S25" s="274" t="s">
        <v>647</v>
      </c>
      <c r="T25" s="274" t="s">
        <v>647</v>
      </c>
      <c r="U25" s="274" t="s">
        <v>647</v>
      </c>
      <c r="V25" s="274" t="s">
        <v>647</v>
      </c>
      <c r="W25" s="274" t="s">
        <v>647</v>
      </c>
      <c r="X25" s="275" t="s">
        <v>49</v>
      </c>
      <c r="Y25" s="276" t="s">
        <v>49</v>
      </c>
      <c r="Z25" s="277" t="s">
        <v>49</v>
      </c>
      <c r="AA25" s="279" t="s">
        <v>37</v>
      </c>
      <c r="AB25" s="280" t="s">
        <v>37</v>
      </c>
      <c r="AC25" s="281" t="s">
        <v>37</v>
      </c>
      <c r="AD25" s="282">
        <v>2</v>
      </c>
      <c r="AE25" s="283"/>
    </row>
    <row r="26" spans="2:31" s="46" customFormat="1" ht="60" customHeight="1">
      <c r="B26" s="50">
        <v>22</v>
      </c>
      <c r="C26" s="274" t="s">
        <v>411</v>
      </c>
      <c r="D26" s="274" t="s">
        <v>411</v>
      </c>
      <c r="E26" s="274" t="s">
        <v>411</v>
      </c>
      <c r="F26" s="274" t="s">
        <v>411</v>
      </c>
      <c r="G26" s="274" t="s">
        <v>411</v>
      </c>
      <c r="H26" s="274" t="s">
        <v>411</v>
      </c>
      <c r="I26" s="274" t="s">
        <v>411</v>
      </c>
      <c r="J26" s="275" t="s">
        <v>577</v>
      </c>
      <c r="K26" s="276" t="s">
        <v>577</v>
      </c>
      <c r="L26" s="276" t="s">
        <v>577</v>
      </c>
      <c r="M26" s="276" t="s">
        <v>577</v>
      </c>
      <c r="N26" s="276" t="s">
        <v>577</v>
      </c>
      <c r="O26" s="276" t="s">
        <v>577</v>
      </c>
      <c r="P26" s="277" t="s">
        <v>577</v>
      </c>
      <c r="Q26" s="278" t="s">
        <v>648</v>
      </c>
      <c r="R26" s="274" t="s">
        <v>648</v>
      </c>
      <c r="S26" s="274" t="s">
        <v>648</v>
      </c>
      <c r="T26" s="274" t="s">
        <v>648</v>
      </c>
      <c r="U26" s="274" t="s">
        <v>648</v>
      </c>
      <c r="V26" s="274" t="s">
        <v>648</v>
      </c>
      <c r="W26" s="274" t="s">
        <v>648</v>
      </c>
      <c r="X26" s="275" t="s">
        <v>50</v>
      </c>
      <c r="Y26" s="276" t="s">
        <v>50</v>
      </c>
      <c r="Z26" s="277" t="s">
        <v>50</v>
      </c>
      <c r="AA26" s="279" t="s">
        <v>37</v>
      </c>
      <c r="AB26" s="280" t="s">
        <v>37</v>
      </c>
      <c r="AC26" s="281" t="s">
        <v>37</v>
      </c>
      <c r="AD26" s="282">
        <v>2</v>
      </c>
      <c r="AE26" s="283"/>
    </row>
    <row r="27" spans="2:31" s="46" customFormat="1" ht="60" customHeight="1">
      <c r="B27" s="50">
        <v>23</v>
      </c>
      <c r="C27" s="274" t="s">
        <v>412</v>
      </c>
      <c r="D27" s="274" t="s">
        <v>412</v>
      </c>
      <c r="E27" s="274" t="s">
        <v>412</v>
      </c>
      <c r="F27" s="274" t="s">
        <v>412</v>
      </c>
      <c r="G27" s="274" t="s">
        <v>412</v>
      </c>
      <c r="H27" s="274" t="s">
        <v>412</v>
      </c>
      <c r="I27" s="274" t="s">
        <v>412</v>
      </c>
      <c r="J27" s="275" t="s">
        <v>51</v>
      </c>
      <c r="K27" s="276" t="s">
        <v>51</v>
      </c>
      <c r="L27" s="276" t="s">
        <v>51</v>
      </c>
      <c r="M27" s="276" t="s">
        <v>51</v>
      </c>
      <c r="N27" s="276" t="s">
        <v>51</v>
      </c>
      <c r="O27" s="276" t="s">
        <v>51</v>
      </c>
      <c r="P27" s="277" t="s">
        <v>51</v>
      </c>
      <c r="Q27" s="278" t="s">
        <v>649</v>
      </c>
      <c r="R27" s="274" t="s">
        <v>649</v>
      </c>
      <c r="S27" s="274" t="s">
        <v>649</v>
      </c>
      <c r="T27" s="274" t="s">
        <v>649</v>
      </c>
      <c r="U27" s="274" t="s">
        <v>649</v>
      </c>
      <c r="V27" s="274" t="s">
        <v>649</v>
      </c>
      <c r="W27" s="274" t="s">
        <v>649</v>
      </c>
      <c r="X27" s="275" t="s">
        <v>52</v>
      </c>
      <c r="Y27" s="276" t="s">
        <v>52</v>
      </c>
      <c r="Z27" s="277" t="s">
        <v>52</v>
      </c>
      <c r="AA27" s="279" t="s">
        <v>37</v>
      </c>
      <c r="AB27" s="280" t="s">
        <v>37</v>
      </c>
      <c r="AC27" s="281" t="s">
        <v>37</v>
      </c>
      <c r="AD27" s="282">
        <v>2</v>
      </c>
      <c r="AE27" s="283"/>
    </row>
    <row r="28" spans="2:31" s="46" customFormat="1" ht="60" customHeight="1">
      <c r="B28" s="50">
        <v>24</v>
      </c>
      <c r="C28" s="274" t="s">
        <v>413</v>
      </c>
      <c r="D28" s="274" t="s">
        <v>413</v>
      </c>
      <c r="E28" s="274" t="s">
        <v>413</v>
      </c>
      <c r="F28" s="274" t="s">
        <v>413</v>
      </c>
      <c r="G28" s="274" t="s">
        <v>413</v>
      </c>
      <c r="H28" s="274" t="s">
        <v>413</v>
      </c>
      <c r="I28" s="274" t="s">
        <v>413</v>
      </c>
      <c r="J28" s="275" t="s">
        <v>53</v>
      </c>
      <c r="K28" s="276" t="s">
        <v>53</v>
      </c>
      <c r="L28" s="276" t="s">
        <v>53</v>
      </c>
      <c r="M28" s="276" t="s">
        <v>53</v>
      </c>
      <c r="N28" s="276" t="s">
        <v>53</v>
      </c>
      <c r="O28" s="276" t="s">
        <v>53</v>
      </c>
      <c r="P28" s="277" t="s">
        <v>53</v>
      </c>
      <c r="Q28" s="278" t="s">
        <v>650</v>
      </c>
      <c r="R28" s="274" t="s">
        <v>650</v>
      </c>
      <c r="S28" s="274" t="s">
        <v>650</v>
      </c>
      <c r="T28" s="274" t="s">
        <v>650</v>
      </c>
      <c r="U28" s="274" t="s">
        <v>650</v>
      </c>
      <c r="V28" s="274" t="s">
        <v>650</v>
      </c>
      <c r="W28" s="274" t="s">
        <v>650</v>
      </c>
      <c r="X28" s="275" t="s">
        <v>54</v>
      </c>
      <c r="Y28" s="276" t="s">
        <v>54</v>
      </c>
      <c r="Z28" s="277" t="s">
        <v>54</v>
      </c>
      <c r="AA28" s="279" t="s">
        <v>37</v>
      </c>
      <c r="AB28" s="280" t="s">
        <v>37</v>
      </c>
      <c r="AC28" s="281" t="s">
        <v>37</v>
      </c>
      <c r="AD28" s="282">
        <v>2</v>
      </c>
      <c r="AE28" s="283"/>
    </row>
    <row r="29" spans="2:31" s="46" customFormat="1" ht="60" customHeight="1">
      <c r="B29" s="50">
        <v>25</v>
      </c>
      <c r="C29" s="274" t="s">
        <v>414</v>
      </c>
      <c r="D29" s="274" t="s">
        <v>414</v>
      </c>
      <c r="E29" s="274" t="s">
        <v>414</v>
      </c>
      <c r="F29" s="274" t="s">
        <v>414</v>
      </c>
      <c r="G29" s="274" t="s">
        <v>414</v>
      </c>
      <c r="H29" s="274" t="s">
        <v>414</v>
      </c>
      <c r="I29" s="274" t="s">
        <v>414</v>
      </c>
      <c r="J29" s="275" t="s">
        <v>55</v>
      </c>
      <c r="K29" s="276" t="s">
        <v>55</v>
      </c>
      <c r="L29" s="276" t="s">
        <v>55</v>
      </c>
      <c r="M29" s="276" t="s">
        <v>55</v>
      </c>
      <c r="N29" s="276" t="s">
        <v>55</v>
      </c>
      <c r="O29" s="276" t="s">
        <v>55</v>
      </c>
      <c r="P29" s="277" t="s">
        <v>55</v>
      </c>
      <c r="Q29" s="278" t="s">
        <v>651</v>
      </c>
      <c r="R29" s="274" t="s">
        <v>651</v>
      </c>
      <c r="S29" s="274" t="s">
        <v>651</v>
      </c>
      <c r="T29" s="274" t="s">
        <v>651</v>
      </c>
      <c r="U29" s="274" t="s">
        <v>651</v>
      </c>
      <c r="V29" s="274" t="s">
        <v>651</v>
      </c>
      <c r="W29" s="274" t="s">
        <v>651</v>
      </c>
      <c r="X29" s="275" t="s">
        <v>56</v>
      </c>
      <c r="Y29" s="276" t="s">
        <v>56</v>
      </c>
      <c r="Z29" s="277" t="s">
        <v>56</v>
      </c>
      <c r="AA29" s="279" t="s">
        <v>37</v>
      </c>
      <c r="AB29" s="280" t="s">
        <v>37</v>
      </c>
      <c r="AC29" s="281" t="s">
        <v>37</v>
      </c>
      <c r="AD29" s="282">
        <v>2</v>
      </c>
      <c r="AE29" s="283"/>
    </row>
    <row r="30" spans="2:31" s="46" customFormat="1" ht="60" customHeight="1">
      <c r="B30" s="50">
        <v>26</v>
      </c>
      <c r="C30" s="274" t="s">
        <v>415</v>
      </c>
      <c r="D30" s="274" t="s">
        <v>415</v>
      </c>
      <c r="E30" s="274" t="s">
        <v>415</v>
      </c>
      <c r="F30" s="274" t="s">
        <v>415</v>
      </c>
      <c r="G30" s="274" t="s">
        <v>415</v>
      </c>
      <c r="H30" s="274" t="s">
        <v>415</v>
      </c>
      <c r="I30" s="274" t="s">
        <v>415</v>
      </c>
      <c r="J30" s="275" t="s">
        <v>57</v>
      </c>
      <c r="K30" s="276" t="s">
        <v>57</v>
      </c>
      <c r="L30" s="276" t="s">
        <v>57</v>
      </c>
      <c r="M30" s="276" t="s">
        <v>57</v>
      </c>
      <c r="N30" s="276" t="s">
        <v>57</v>
      </c>
      <c r="O30" s="276" t="s">
        <v>57</v>
      </c>
      <c r="P30" s="277" t="s">
        <v>57</v>
      </c>
      <c r="Q30" s="278" t="s">
        <v>652</v>
      </c>
      <c r="R30" s="274" t="s">
        <v>652</v>
      </c>
      <c r="S30" s="274" t="s">
        <v>652</v>
      </c>
      <c r="T30" s="274" t="s">
        <v>652</v>
      </c>
      <c r="U30" s="274" t="s">
        <v>652</v>
      </c>
      <c r="V30" s="274" t="s">
        <v>652</v>
      </c>
      <c r="W30" s="274" t="s">
        <v>652</v>
      </c>
      <c r="X30" s="275" t="s">
        <v>58</v>
      </c>
      <c r="Y30" s="276" t="s">
        <v>58</v>
      </c>
      <c r="Z30" s="277" t="s">
        <v>58</v>
      </c>
      <c r="AA30" s="279" t="s">
        <v>37</v>
      </c>
      <c r="AB30" s="280" t="s">
        <v>37</v>
      </c>
      <c r="AC30" s="281" t="s">
        <v>37</v>
      </c>
      <c r="AD30" s="282">
        <v>2</v>
      </c>
      <c r="AE30" s="283"/>
    </row>
    <row r="31" spans="2:31" s="46" customFormat="1" ht="60" customHeight="1" thickBot="1">
      <c r="B31" s="52">
        <v>27</v>
      </c>
      <c r="C31" s="254" t="s">
        <v>416</v>
      </c>
      <c r="D31" s="254" t="s">
        <v>416</v>
      </c>
      <c r="E31" s="254" t="s">
        <v>416</v>
      </c>
      <c r="F31" s="254" t="s">
        <v>416</v>
      </c>
      <c r="G31" s="254" t="s">
        <v>416</v>
      </c>
      <c r="H31" s="254" t="s">
        <v>416</v>
      </c>
      <c r="I31" s="254" t="s">
        <v>416</v>
      </c>
      <c r="J31" s="255" t="s">
        <v>59</v>
      </c>
      <c r="K31" s="256" t="s">
        <v>59</v>
      </c>
      <c r="L31" s="256" t="s">
        <v>59</v>
      </c>
      <c r="M31" s="256" t="s">
        <v>59</v>
      </c>
      <c r="N31" s="256" t="s">
        <v>59</v>
      </c>
      <c r="O31" s="256" t="s">
        <v>59</v>
      </c>
      <c r="P31" s="257" t="s">
        <v>59</v>
      </c>
      <c r="Q31" s="258" t="s">
        <v>653</v>
      </c>
      <c r="R31" s="254" t="s">
        <v>653</v>
      </c>
      <c r="S31" s="254" t="s">
        <v>653</v>
      </c>
      <c r="T31" s="254" t="s">
        <v>653</v>
      </c>
      <c r="U31" s="254" t="s">
        <v>653</v>
      </c>
      <c r="V31" s="254" t="s">
        <v>653</v>
      </c>
      <c r="W31" s="254" t="s">
        <v>653</v>
      </c>
      <c r="X31" s="255" t="s">
        <v>60</v>
      </c>
      <c r="Y31" s="256" t="s">
        <v>60</v>
      </c>
      <c r="Z31" s="257" t="s">
        <v>60</v>
      </c>
      <c r="AA31" s="259" t="s">
        <v>61</v>
      </c>
      <c r="AB31" s="260" t="s">
        <v>61</v>
      </c>
      <c r="AC31" s="261" t="s">
        <v>61</v>
      </c>
      <c r="AD31" s="262">
        <v>2</v>
      </c>
      <c r="AE31" s="263"/>
    </row>
    <row r="32" spans="2:31" s="46" customFormat="1" ht="60" customHeight="1" thickTop="1">
      <c r="B32" s="53">
        <v>28</v>
      </c>
      <c r="C32" s="294" t="s">
        <v>417</v>
      </c>
      <c r="D32" s="294" t="s">
        <v>417</v>
      </c>
      <c r="E32" s="294" t="s">
        <v>417</v>
      </c>
      <c r="F32" s="294" t="s">
        <v>417</v>
      </c>
      <c r="G32" s="294" t="s">
        <v>417</v>
      </c>
      <c r="H32" s="294" t="s">
        <v>417</v>
      </c>
      <c r="I32" s="294" t="s">
        <v>417</v>
      </c>
      <c r="J32" s="295" t="s">
        <v>62</v>
      </c>
      <c r="K32" s="296" t="s">
        <v>62</v>
      </c>
      <c r="L32" s="296" t="s">
        <v>62</v>
      </c>
      <c r="M32" s="296" t="s">
        <v>62</v>
      </c>
      <c r="N32" s="296" t="s">
        <v>62</v>
      </c>
      <c r="O32" s="296" t="s">
        <v>62</v>
      </c>
      <c r="P32" s="297" t="s">
        <v>62</v>
      </c>
      <c r="Q32" s="298" t="s">
        <v>654</v>
      </c>
      <c r="R32" s="294" t="s">
        <v>654</v>
      </c>
      <c r="S32" s="294" t="s">
        <v>654</v>
      </c>
      <c r="T32" s="294" t="s">
        <v>654</v>
      </c>
      <c r="U32" s="294" t="s">
        <v>654</v>
      </c>
      <c r="V32" s="294" t="s">
        <v>654</v>
      </c>
      <c r="W32" s="294" t="s">
        <v>654</v>
      </c>
      <c r="X32" s="295" t="s">
        <v>63</v>
      </c>
      <c r="Y32" s="296" t="s">
        <v>63</v>
      </c>
      <c r="Z32" s="297" t="s">
        <v>63</v>
      </c>
      <c r="AA32" s="299" t="s">
        <v>64</v>
      </c>
      <c r="AB32" s="300" t="s">
        <v>64</v>
      </c>
      <c r="AC32" s="301" t="s">
        <v>64</v>
      </c>
      <c r="AD32" s="302">
        <v>3</v>
      </c>
      <c r="AE32" s="303"/>
    </row>
    <row r="33" spans="2:31" s="46" customFormat="1" ht="60" customHeight="1">
      <c r="B33" s="50">
        <v>29</v>
      </c>
      <c r="C33" s="274" t="s">
        <v>418</v>
      </c>
      <c r="D33" s="274" t="s">
        <v>418</v>
      </c>
      <c r="E33" s="274" t="s">
        <v>418</v>
      </c>
      <c r="F33" s="274" t="s">
        <v>418</v>
      </c>
      <c r="G33" s="274" t="s">
        <v>418</v>
      </c>
      <c r="H33" s="274" t="s">
        <v>418</v>
      </c>
      <c r="I33" s="274" t="s">
        <v>418</v>
      </c>
      <c r="J33" s="275" t="s">
        <v>65</v>
      </c>
      <c r="K33" s="276" t="s">
        <v>65</v>
      </c>
      <c r="L33" s="276" t="s">
        <v>65</v>
      </c>
      <c r="M33" s="276" t="s">
        <v>65</v>
      </c>
      <c r="N33" s="276" t="s">
        <v>65</v>
      </c>
      <c r="O33" s="276" t="s">
        <v>65</v>
      </c>
      <c r="P33" s="277" t="s">
        <v>65</v>
      </c>
      <c r="Q33" s="278" t="s">
        <v>655</v>
      </c>
      <c r="R33" s="274" t="s">
        <v>655</v>
      </c>
      <c r="S33" s="274" t="s">
        <v>655</v>
      </c>
      <c r="T33" s="274" t="s">
        <v>655</v>
      </c>
      <c r="U33" s="274" t="s">
        <v>655</v>
      </c>
      <c r="V33" s="274" t="s">
        <v>655</v>
      </c>
      <c r="W33" s="274" t="s">
        <v>655</v>
      </c>
      <c r="X33" s="275" t="s">
        <v>66</v>
      </c>
      <c r="Y33" s="276" t="s">
        <v>66</v>
      </c>
      <c r="Z33" s="277" t="s">
        <v>66</v>
      </c>
      <c r="AA33" s="279" t="s">
        <v>64</v>
      </c>
      <c r="AB33" s="280" t="s">
        <v>64</v>
      </c>
      <c r="AC33" s="281" t="s">
        <v>64</v>
      </c>
      <c r="AD33" s="282">
        <v>3</v>
      </c>
      <c r="AE33" s="283"/>
    </row>
    <row r="34" spans="2:31" s="46" customFormat="1" ht="60" customHeight="1">
      <c r="B34" s="50">
        <v>30</v>
      </c>
      <c r="C34" s="274" t="s">
        <v>419</v>
      </c>
      <c r="D34" s="274" t="s">
        <v>419</v>
      </c>
      <c r="E34" s="274" t="s">
        <v>419</v>
      </c>
      <c r="F34" s="274" t="s">
        <v>419</v>
      </c>
      <c r="G34" s="274" t="s">
        <v>419</v>
      </c>
      <c r="H34" s="274" t="s">
        <v>419</v>
      </c>
      <c r="I34" s="274" t="s">
        <v>419</v>
      </c>
      <c r="J34" s="275" t="s">
        <v>67</v>
      </c>
      <c r="K34" s="276" t="s">
        <v>67</v>
      </c>
      <c r="L34" s="276" t="s">
        <v>67</v>
      </c>
      <c r="M34" s="276" t="s">
        <v>67</v>
      </c>
      <c r="N34" s="276" t="s">
        <v>67</v>
      </c>
      <c r="O34" s="276" t="s">
        <v>67</v>
      </c>
      <c r="P34" s="277" t="s">
        <v>67</v>
      </c>
      <c r="Q34" s="278" t="s">
        <v>656</v>
      </c>
      <c r="R34" s="274" t="s">
        <v>656</v>
      </c>
      <c r="S34" s="274" t="s">
        <v>656</v>
      </c>
      <c r="T34" s="274" t="s">
        <v>656</v>
      </c>
      <c r="U34" s="274" t="s">
        <v>656</v>
      </c>
      <c r="V34" s="274" t="s">
        <v>656</v>
      </c>
      <c r="W34" s="274" t="s">
        <v>656</v>
      </c>
      <c r="X34" s="275" t="s">
        <v>68</v>
      </c>
      <c r="Y34" s="276" t="s">
        <v>68</v>
      </c>
      <c r="Z34" s="277" t="s">
        <v>68</v>
      </c>
      <c r="AA34" s="279" t="s">
        <v>64</v>
      </c>
      <c r="AB34" s="280" t="s">
        <v>64</v>
      </c>
      <c r="AC34" s="281" t="s">
        <v>64</v>
      </c>
      <c r="AD34" s="282">
        <v>3</v>
      </c>
      <c r="AE34" s="283"/>
    </row>
    <row r="35" spans="2:31" s="46" customFormat="1" ht="60" customHeight="1">
      <c r="B35" s="50">
        <v>31</v>
      </c>
      <c r="C35" s="274" t="s">
        <v>420</v>
      </c>
      <c r="D35" s="274" t="s">
        <v>420</v>
      </c>
      <c r="E35" s="274" t="s">
        <v>420</v>
      </c>
      <c r="F35" s="274" t="s">
        <v>420</v>
      </c>
      <c r="G35" s="274" t="s">
        <v>420</v>
      </c>
      <c r="H35" s="274" t="s">
        <v>420</v>
      </c>
      <c r="I35" s="274" t="s">
        <v>420</v>
      </c>
      <c r="J35" s="275" t="s">
        <v>69</v>
      </c>
      <c r="K35" s="276" t="s">
        <v>69</v>
      </c>
      <c r="L35" s="276" t="s">
        <v>69</v>
      </c>
      <c r="M35" s="276" t="s">
        <v>69</v>
      </c>
      <c r="N35" s="276" t="s">
        <v>69</v>
      </c>
      <c r="O35" s="276" t="s">
        <v>69</v>
      </c>
      <c r="P35" s="277" t="s">
        <v>69</v>
      </c>
      <c r="Q35" s="278" t="s">
        <v>657</v>
      </c>
      <c r="R35" s="274" t="s">
        <v>657</v>
      </c>
      <c r="S35" s="274" t="s">
        <v>657</v>
      </c>
      <c r="T35" s="274" t="s">
        <v>657</v>
      </c>
      <c r="U35" s="274" t="s">
        <v>657</v>
      </c>
      <c r="V35" s="274" t="s">
        <v>657</v>
      </c>
      <c r="W35" s="274" t="s">
        <v>657</v>
      </c>
      <c r="X35" s="275" t="s">
        <v>70</v>
      </c>
      <c r="Y35" s="276" t="s">
        <v>70</v>
      </c>
      <c r="Z35" s="277" t="s">
        <v>70</v>
      </c>
      <c r="AA35" s="279" t="s">
        <v>64</v>
      </c>
      <c r="AB35" s="280" t="s">
        <v>64</v>
      </c>
      <c r="AC35" s="281" t="s">
        <v>64</v>
      </c>
      <c r="AD35" s="282">
        <v>3</v>
      </c>
      <c r="AE35" s="283"/>
    </row>
    <row r="36" spans="2:31" s="46" customFormat="1" ht="60" customHeight="1">
      <c r="B36" s="50">
        <v>32</v>
      </c>
      <c r="C36" s="274" t="s">
        <v>421</v>
      </c>
      <c r="D36" s="274" t="s">
        <v>421</v>
      </c>
      <c r="E36" s="274" t="s">
        <v>421</v>
      </c>
      <c r="F36" s="274" t="s">
        <v>421</v>
      </c>
      <c r="G36" s="274" t="s">
        <v>421</v>
      </c>
      <c r="H36" s="274" t="s">
        <v>421</v>
      </c>
      <c r="I36" s="274" t="s">
        <v>421</v>
      </c>
      <c r="J36" s="275" t="s">
        <v>71</v>
      </c>
      <c r="K36" s="276" t="s">
        <v>71</v>
      </c>
      <c r="L36" s="276" t="s">
        <v>71</v>
      </c>
      <c r="M36" s="276" t="s">
        <v>71</v>
      </c>
      <c r="N36" s="276" t="s">
        <v>71</v>
      </c>
      <c r="O36" s="276" t="s">
        <v>71</v>
      </c>
      <c r="P36" s="277" t="s">
        <v>71</v>
      </c>
      <c r="Q36" s="278" t="s">
        <v>658</v>
      </c>
      <c r="R36" s="274" t="s">
        <v>658</v>
      </c>
      <c r="S36" s="274" t="s">
        <v>658</v>
      </c>
      <c r="T36" s="274" t="s">
        <v>658</v>
      </c>
      <c r="U36" s="274" t="s">
        <v>658</v>
      </c>
      <c r="V36" s="274" t="s">
        <v>658</v>
      </c>
      <c r="W36" s="274" t="s">
        <v>658</v>
      </c>
      <c r="X36" s="275" t="s">
        <v>72</v>
      </c>
      <c r="Y36" s="276" t="s">
        <v>72</v>
      </c>
      <c r="Z36" s="277" t="s">
        <v>72</v>
      </c>
      <c r="AA36" s="279" t="s">
        <v>64</v>
      </c>
      <c r="AB36" s="280" t="s">
        <v>64</v>
      </c>
      <c r="AC36" s="281" t="s">
        <v>64</v>
      </c>
      <c r="AD36" s="282">
        <v>3</v>
      </c>
      <c r="AE36" s="283"/>
    </row>
    <row r="37" spans="2:31" s="46" customFormat="1" ht="60" customHeight="1">
      <c r="B37" s="50">
        <v>33</v>
      </c>
      <c r="C37" s="274" t="s">
        <v>422</v>
      </c>
      <c r="D37" s="274" t="s">
        <v>422</v>
      </c>
      <c r="E37" s="274" t="s">
        <v>422</v>
      </c>
      <c r="F37" s="274" t="s">
        <v>422</v>
      </c>
      <c r="G37" s="274" t="s">
        <v>422</v>
      </c>
      <c r="H37" s="274" t="s">
        <v>422</v>
      </c>
      <c r="I37" s="274" t="s">
        <v>422</v>
      </c>
      <c r="J37" s="275" t="s">
        <v>73</v>
      </c>
      <c r="K37" s="276" t="s">
        <v>73</v>
      </c>
      <c r="L37" s="276" t="s">
        <v>73</v>
      </c>
      <c r="M37" s="276" t="s">
        <v>73</v>
      </c>
      <c r="N37" s="276" t="s">
        <v>73</v>
      </c>
      <c r="O37" s="276" t="s">
        <v>73</v>
      </c>
      <c r="P37" s="277" t="s">
        <v>73</v>
      </c>
      <c r="Q37" s="278" t="s">
        <v>659</v>
      </c>
      <c r="R37" s="274" t="s">
        <v>659</v>
      </c>
      <c r="S37" s="274" t="s">
        <v>659</v>
      </c>
      <c r="T37" s="274" t="s">
        <v>659</v>
      </c>
      <c r="U37" s="274" t="s">
        <v>659</v>
      </c>
      <c r="V37" s="274" t="s">
        <v>659</v>
      </c>
      <c r="W37" s="274" t="s">
        <v>659</v>
      </c>
      <c r="X37" s="275" t="s">
        <v>74</v>
      </c>
      <c r="Y37" s="276" t="s">
        <v>74</v>
      </c>
      <c r="Z37" s="277" t="s">
        <v>74</v>
      </c>
      <c r="AA37" s="279" t="s">
        <v>64</v>
      </c>
      <c r="AB37" s="280" t="s">
        <v>64</v>
      </c>
      <c r="AC37" s="281" t="s">
        <v>64</v>
      </c>
      <c r="AD37" s="282">
        <v>3</v>
      </c>
      <c r="AE37" s="283"/>
    </row>
    <row r="38" spans="2:31" s="46" customFormat="1" ht="60" customHeight="1">
      <c r="B38" s="50">
        <v>34</v>
      </c>
      <c r="C38" s="274" t="s">
        <v>423</v>
      </c>
      <c r="D38" s="274" t="s">
        <v>423</v>
      </c>
      <c r="E38" s="274" t="s">
        <v>423</v>
      </c>
      <c r="F38" s="274" t="s">
        <v>423</v>
      </c>
      <c r="G38" s="274" t="s">
        <v>423</v>
      </c>
      <c r="H38" s="274" t="s">
        <v>423</v>
      </c>
      <c r="I38" s="274" t="s">
        <v>423</v>
      </c>
      <c r="J38" s="275" t="s">
        <v>75</v>
      </c>
      <c r="K38" s="276" t="s">
        <v>75</v>
      </c>
      <c r="L38" s="276" t="s">
        <v>75</v>
      </c>
      <c r="M38" s="276" t="s">
        <v>75</v>
      </c>
      <c r="N38" s="276" t="s">
        <v>75</v>
      </c>
      <c r="O38" s="276" t="s">
        <v>75</v>
      </c>
      <c r="P38" s="277" t="s">
        <v>75</v>
      </c>
      <c r="Q38" s="278" t="s">
        <v>660</v>
      </c>
      <c r="R38" s="274" t="s">
        <v>660</v>
      </c>
      <c r="S38" s="274" t="s">
        <v>660</v>
      </c>
      <c r="T38" s="274" t="s">
        <v>660</v>
      </c>
      <c r="U38" s="274" t="s">
        <v>660</v>
      </c>
      <c r="V38" s="274" t="s">
        <v>660</v>
      </c>
      <c r="W38" s="274" t="s">
        <v>660</v>
      </c>
      <c r="X38" s="275" t="s">
        <v>76</v>
      </c>
      <c r="Y38" s="276" t="s">
        <v>76</v>
      </c>
      <c r="Z38" s="277" t="s">
        <v>76</v>
      </c>
      <c r="AA38" s="279" t="s">
        <v>64</v>
      </c>
      <c r="AB38" s="280" t="s">
        <v>64</v>
      </c>
      <c r="AC38" s="281" t="s">
        <v>64</v>
      </c>
      <c r="AD38" s="282">
        <v>3</v>
      </c>
      <c r="AE38" s="283"/>
    </row>
    <row r="39" spans="2:31" s="46" customFormat="1" ht="60" customHeight="1" thickBot="1">
      <c r="B39" s="51">
        <v>35</v>
      </c>
      <c r="C39" s="284" t="s">
        <v>424</v>
      </c>
      <c r="D39" s="284" t="s">
        <v>424</v>
      </c>
      <c r="E39" s="284" t="s">
        <v>424</v>
      </c>
      <c r="F39" s="284" t="s">
        <v>424</v>
      </c>
      <c r="G39" s="284" t="s">
        <v>424</v>
      </c>
      <c r="H39" s="284" t="s">
        <v>424</v>
      </c>
      <c r="I39" s="284" t="s">
        <v>424</v>
      </c>
      <c r="J39" s="285" t="s">
        <v>77</v>
      </c>
      <c r="K39" s="286" t="s">
        <v>77</v>
      </c>
      <c r="L39" s="286" t="s">
        <v>77</v>
      </c>
      <c r="M39" s="286" t="s">
        <v>77</v>
      </c>
      <c r="N39" s="286" t="s">
        <v>77</v>
      </c>
      <c r="O39" s="286" t="s">
        <v>77</v>
      </c>
      <c r="P39" s="287" t="s">
        <v>77</v>
      </c>
      <c r="Q39" s="288" t="s">
        <v>661</v>
      </c>
      <c r="R39" s="284" t="s">
        <v>661</v>
      </c>
      <c r="S39" s="284" t="s">
        <v>661</v>
      </c>
      <c r="T39" s="284" t="s">
        <v>661</v>
      </c>
      <c r="U39" s="284" t="s">
        <v>661</v>
      </c>
      <c r="V39" s="284" t="s">
        <v>661</v>
      </c>
      <c r="W39" s="284" t="s">
        <v>661</v>
      </c>
      <c r="X39" s="285" t="s">
        <v>78</v>
      </c>
      <c r="Y39" s="286" t="s">
        <v>78</v>
      </c>
      <c r="Z39" s="287" t="s">
        <v>78</v>
      </c>
      <c r="AA39" s="289" t="s">
        <v>64</v>
      </c>
      <c r="AB39" s="290" t="s">
        <v>64</v>
      </c>
      <c r="AC39" s="291" t="s">
        <v>64</v>
      </c>
      <c r="AD39" s="292">
        <v>3</v>
      </c>
      <c r="AE39" s="293"/>
    </row>
    <row r="40" spans="2:31" s="46" customFormat="1" ht="60" customHeight="1" thickTop="1">
      <c r="B40" s="53">
        <v>36</v>
      </c>
      <c r="C40" s="294" t="s">
        <v>425</v>
      </c>
      <c r="D40" s="294" t="s">
        <v>425</v>
      </c>
      <c r="E40" s="294" t="s">
        <v>425</v>
      </c>
      <c r="F40" s="294" t="s">
        <v>425</v>
      </c>
      <c r="G40" s="294" t="s">
        <v>425</v>
      </c>
      <c r="H40" s="294" t="s">
        <v>425</v>
      </c>
      <c r="I40" s="294" t="s">
        <v>425</v>
      </c>
      <c r="J40" s="295" t="s">
        <v>79</v>
      </c>
      <c r="K40" s="296" t="s">
        <v>79</v>
      </c>
      <c r="L40" s="296" t="s">
        <v>79</v>
      </c>
      <c r="M40" s="296" t="s">
        <v>79</v>
      </c>
      <c r="N40" s="296" t="s">
        <v>79</v>
      </c>
      <c r="O40" s="296" t="s">
        <v>79</v>
      </c>
      <c r="P40" s="297" t="s">
        <v>79</v>
      </c>
      <c r="Q40" s="298" t="s">
        <v>662</v>
      </c>
      <c r="R40" s="294" t="s">
        <v>662</v>
      </c>
      <c r="S40" s="294" t="s">
        <v>662</v>
      </c>
      <c r="T40" s="294" t="s">
        <v>662</v>
      </c>
      <c r="U40" s="294" t="s">
        <v>662</v>
      </c>
      <c r="V40" s="294" t="s">
        <v>662</v>
      </c>
      <c r="W40" s="294" t="s">
        <v>662</v>
      </c>
      <c r="X40" s="295" t="s">
        <v>80</v>
      </c>
      <c r="Y40" s="296" t="s">
        <v>80</v>
      </c>
      <c r="Z40" s="297" t="s">
        <v>80</v>
      </c>
      <c r="AA40" s="299" t="s">
        <v>81</v>
      </c>
      <c r="AB40" s="300" t="s">
        <v>81</v>
      </c>
      <c r="AC40" s="301" t="s">
        <v>81</v>
      </c>
      <c r="AD40" s="302">
        <v>4</v>
      </c>
      <c r="AE40" s="303"/>
    </row>
    <row r="41" spans="2:31" s="46" customFormat="1" ht="60" customHeight="1">
      <c r="B41" s="50">
        <v>37</v>
      </c>
      <c r="C41" s="274" t="s">
        <v>426</v>
      </c>
      <c r="D41" s="274" t="s">
        <v>426</v>
      </c>
      <c r="E41" s="274" t="s">
        <v>426</v>
      </c>
      <c r="F41" s="274" t="s">
        <v>426</v>
      </c>
      <c r="G41" s="274" t="s">
        <v>426</v>
      </c>
      <c r="H41" s="274" t="s">
        <v>426</v>
      </c>
      <c r="I41" s="274" t="s">
        <v>426</v>
      </c>
      <c r="J41" s="275" t="s">
        <v>82</v>
      </c>
      <c r="K41" s="276" t="s">
        <v>82</v>
      </c>
      <c r="L41" s="276" t="s">
        <v>82</v>
      </c>
      <c r="M41" s="276" t="s">
        <v>82</v>
      </c>
      <c r="N41" s="276" t="s">
        <v>82</v>
      </c>
      <c r="O41" s="276" t="s">
        <v>82</v>
      </c>
      <c r="P41" s="277" t="s">
        <v>82</v>
      </c>
      <c r="Q41" s="278" t="s">
        <v>663</v>
      </c>
      <c r="R41" s="274" t="s">
        <v>663</v>
      </c>
      <c r="S41" s="274" t="s">
        <v>663</v>
      </c>
      <c r="T41" s="274" t="s">
        <v>663</v>
      </c>
      <c r="U41" s="274" t="s">
        <v>663</v>
      </c>
      <c r="V41" s="274" t="s">
        <v>663</v>
      </c>
      <c r="W41" s="274" t="s">
        <v>663</v>
      </c>
      <c r="X41" s="275" t="s">
        <v>83</v>
      </c>
      <c r="Y41" s="276" t="s">
        <v>83</v>
      </c>
      <c r="Z41" s="277" t="s">
        <v>83</v>
      </c>
      <c r="AA41" s="279" t="s">
        <v>81</v>
      </c>
      <c r="AB41" s="280" t="s">
        <v>81</v>
      </c>
      <c r="AC41" s="281" t="s">
        <v>81</v>
      </c>
      <c r="AD41" s="282">
        <v>4</v>
      </c>
      <c r="AE41" s="283"/>
    </row>
    <row r="42" spans="2:31" s="46" customFormat="1" ht="60" customHeight="1">
      <c r="B42" s="50">
        <v>38</v>
      </c>
      <c r="C42" s="274" t="s">
        <v>427</v>
      </c>
      <c r="D42" s="274" t="s">
        <v>427</v>
      </c>
      <c r="E42" s="274" t="s">
        <v>427</v>
      </c>
      <c r="F42" s="274" t="s">
        <v>427</v>
      </c>
      <c r="G42" s="274" t="s">
        <v>427</v>
      </c>
      <c r="H42" s="274" t="s">
        <v>427</v>
      </c>
      <c r="I42" s="274" t="s">
        <v>427</v>
      </c>
      <c r="J42" s="275" t="s">
        <v>84</v>
      </c>
      <c r="K42" s="276" t="s">
        <v>84</v>
      </c>
      <c r="L42" s="276" t="s">
        <v>84</v>
      </c>
      <c r="M42" s="276" t="s">
        <v>84</v>
      </c>
      <c r="N42" s="276" t="s">
        <v>84</v>
      </c>
      <c r="O42" s="276" t="s">
        <v>84</v>
      </c>
      <c r="P42" s="277" t="s">
        <v>84</v>
      </c>
      <c r="Q42" s="278" t="s">
        <v>664</v>
      </c>
      <c r="R42" s="274" t="s">
        <v>664</v>
      </c>
      <c r="S42" s="274" t="s">
        <v>664</v>
      </c>
      <c r="T42" s="274" t="s">
        <v>664</v>
      </c>
      <c r="U42" s="274" t="s">
        <v>664</v>
      </c>
      <c r="V42" s="274" t="s">
        <v>664</v>
      </c>
      <c r="W42" s="274" t="s">
        <v>664</v>
      </c>
      <c r="X42" s="275" t="s">
        <v>85</v>
      </c>
      <c r="Y42" s="276" t="s">
        <v>85</v>
      </c>
      <c r="Z42" s="277" t="s">
        <v>85</v>
      </c>
      <c r="AA42" s="279" t="s">
        <v>81</v>
      </c>
      <c r="AB42" s="280" t="s">
        <v>81</v>
      </c>
      <c r="AC42" s="281" t="s">
        <v>81</v>
      </c>
      <c r="AD42" s="282">
        <v>4</v>
      </c>
      <c r="AE42" s="283"/>
    </row>
    <row r="43" spans="2:31" s="46" customFormat="1" ht="60" customHeight="1">
      <c r="B43" s="50">
        <v>39</v>
      </c>
      <c r="C43" s="274" t="s">
        <v>428</v>
      </c>
      <c r="D43" s="274" t="s">
        <v>428</v>
      </c>
      <c r="E43" s="274" t="s">
        <v>428</v>
      </c>
      <c r="F43" s="274" t="s">
        <v>428</v>
      </c>
      <c r="G43" s="274" t="s">
        <v>428</v>
      </c>
      <c r="H43" s="274" t="s">
        <v>428</v>
      </c>
      <c r="I43" s="274" t="s">
        <v>428</v>
      </c>
      <c r="J43" s="275" t="s">
        <v>86</v>
      </c>
      <c r="K43" s="276" t="s">
        <v>86</v>
      </c>
      <c r="L43" s="276" t="s">
        <v>86</v>
      </c>
      <c r="M43" s="276" t="s">
        <v>86</v>
      </c>
      <c r="N43" s="276" t="s">
        <v>86</v>
      </c>
      <c r="O43" s="276" t="s">
        <v>86</v>
      </c>
      <c r="P43" s="277" t="s">
        <v>86</v>
      </c>
      <c r="Q43" s="278" t="s">
        <v>665</v>
      </c>
      <c r="R43" s="274" t="s">
        <v>665</v>
      </c>
      <c r="S43" s="274" t="s">
        <v>665</v>
      </c>
      <c r="T43" s="274" t="s">
        <v>665</v>
      </c>
      <c r="U43" s="274" t="s">
        <v>665</v>
      </c>
      <c r="V43" s="274" t="s">
        <v>665</v>
      </c>
      <c r="W43" s="274" t="s">
        <v>665</v>
      </c>
      <c r="X43" s="275" t="s">
        <v>87</v>
      </c>
      <c r="Y43" s="276" t="s">
        <v>87</v>
      </c>
      <c r="Z43" s="277" t="s">
        <v>87</v>
      </c>
      <c r="AA43" s="279" t="s">
        <v>81</v>
      </c>
      <c r="AB43" s="280" t="s">
        <v>81</v>
      </c>
      <c r="AC43" s="281" t="s">
        <v>81</v>
      </c>
      <c r="AD43" s="282">
        <v>4</v>
      </c>
      <c r="AE43" s="283"/>
    </row>
    <row r="44" spans="2:31" s="46" customFormat="1" ht="60" customHeight="1">
      <c r="B44" s="50">
        <v>40</v>
      </c>
      <c r="C44" s="274" t="s">
        <v>429</v>
      </c>
      <c r="D44" s="274" t="s">
        <v>429</v>
      </c>
      <c r="E44" s="274" t="s">
        <v>429</v>
      </c>
      <c r="F44" s="274" t="s">
        <v>429</v>
      </c>
      <c r="G44" s="274" t="s">
        <v>429</v>
      </c>
      <c r="H44" s="274" t="s">
        <v>429</v>
      </c>
      <c r="I44" s="274" t="s">
        <v>429</v>
      </c>
      <c r="J44" s="275" t="s">
        <v>88</v>
      </c>
      <c r="K44" s="276" t="s">
        <v>88</v>
      </c>
      <c r="L44" s="276" t="s">
        <v>88</v>
      </c>
      <c r="M44" s="276" t="s">
        <v>88</v>
      </c>
      <c r="N44" s="276" t="s">
        <v>88</v>
      </c>
      <c r="O44" s="276" t="s">
        <v>88</v>
      </c>
      <c r="P44" s="277" t="s">
        <v>88</v>
      </c>
      <c r="Q44" s="278" t="s">
        <v>666</v>
      </c>
      <c r="R44" s="274" t="s">
        <v>666</v>
      </c>
      <c r="S44" s="274" t="s">
        <v>666</v>
      </c>
      <c r="T44" s="274" t="s">
        <v>666</v>
      </c>
      <c r="U44" s="274" t="s">
        <v>666</v>
      </c>
      <c r="V44" s="274" t="s">
        <v>666</v>
      </c>
      <c r="W44" s="274" t="s">
        <v>666</v>
      </c>
      <c r="X44" s="275" t="s">
        <v>89</v>
      </c>
      <c r="Y44" s="276" t="s">
        <v>89</v>
      </c>
      <c r="Z44" s="277" t="s">
        <v>89</v>
      </c>
      <c r="AA44" s="279" t="s">
        <v>81</v>
      </c>
      <c r="AB44" s="280" t="s">
        <v>81</v>
      </c>
      <c r="AC44" s="281" t="s">
        <v>81</v>
      </c>
      <c r="AD44" s="282">
        <v>4</v>
      </c>
      <c r="AE44" s="283"/>
    </row>
    <row r="45" spans="2:31" s="46" customFormat="1" ht="70.05" customHeight="1">
      <c r="B45" s="50">
        <v>41</v>
      </c>
      <c r="C45" s="274" t="s">
        <v>430</v>
      </c>
      <c r="D45" s="274" t="s">
        <v>430</v>
      </c>
      <c r="E45" s="274" t="s">
        <v>430</v>
      </c>
      <c r="F45" s="274" t="s">
        <v>430</v>
      </c>
      <c r="G45" s="274" t="s">
        <v>430</v>
      </c>
      <c r="H45" s="274" t="s">
        <v>430</v>
      </c>
      <c r="I45" s="274" t="s">
        <v>430</v>
      </c>
      <c r="J45" s="275" t="s">
        <v>90</v>
      </c>
      <c r="K45" s="276" t="s">
        <v>90</v>
      </c>
      <c r="L45" s="276" t="s">
        <v>90</v>
      </c>
      <c r="M45" s="276" t="s">
        <v>90</v>
      </c>
      <c r="N45" s="276" t="s">
        <v>90</v>
      </c>
      <c r="O45" s="276" t="s">
        <v>90</v>
      </c>
      <c r="P45" s="277" t="s">
        <v>90</v>
      </c>
      <c r="Q45" s="278" t="s">
        <v>667</v>
      </c>
      <c r="R45" s="274" t="s">
        <v>667</v>
      </c>
      <c r="S45" s="274" t="s">
        <v>667</v>
      </c>
      <c r="T45" s="274" t="s">
        <v>667</v>
      </c>
      <c r="U45" s="274" t="s">
        <v>667</v>
      </c>
      <c r="V45" s="274" t="s">
        <v>667</v>
      </c>
      <c r="W45" s="274" t="s">
        <v>667</v>
      </c>
      <c r="X45" s="275" t="s">
        <v>811</v>
      </c>
      <c r="Y45" s="276" t="s">
        <v>811</v>
      </c>
      <c r="Z45" s="277" t="s">
        <v>811</v>
      </c>
      <c r="AA45" s="279" t="s">
        <v>81</v>
      </c>
      <c r="AB45" s="280" t="s">
        <v>81</v>
      </c>
      <c r="AC45" s="281" t="s">
        <v>81</v>
      </c>
      <c r="AD45" s="282">
        <v>4</v>
      </c>
      <c r="AE45" s="283"/>
    </row>
    <row r="46" spans="2:31" s="46" customFormat="1" ht="60" customHeight="1">
      <c r="B46" s="50">
        <v>42</v>
      </c>
      <c r="C46" s="274" t="s">
        <v>431</v>
      </c>
      <c r="D46" s="274" t="s">
        <v>431</v>
      </c>
      <c r="E46" s="274" t="s">
        <v>431</v>
      </c>
      <c r="F46" s="274" t="s">
        <v>431</v>
      </c>
      <c r="G46" s="274" t="s">
        <v>431</v>
      </c>
      <c r="H46" s="274" t="s">
        <v>431</v>
      </c>
      <c r="I46" s="274" t="s">
        <v>431</v>
      </c>
      <c r="J46" s="275" t="s">
        <v>91</v>
      </c>
      <c r="K46" s="276" t="s">
        <v>91</v>
      </c>
      <c r="L46" s="276" t="s">
        <v>91</v>
      </c>
      <c r="M46" s="276" t="s">
        <v>91</v>
      </c>
      <c r="N46" s="276" t="s">
        <v>91</v>
      </c>
      <c r="O46" s="276" t="s">
        <v>91</v>
      </c>
      <c r="P46" s="277" t="s">
        <v>91</v>
      </c>
      <c r="Q46" s="278" t="s">
        <v>668</v>
      </c>
      <c r="R46" s="274" t="s">
        <v>668</v>
      </c>
      <c r="S46" s="274" t="s">
        <v>668</v>
      </c>
      <c r="T46" s="274" t="s">
        <v>668</v>
      </c>
      <c r="U46" s="274" t="s">
        <v>668</v>
      </c>
      <c r="V46" s="274" t="s">
        <v>668</v>
      </c>
      <c r="W46" s="274" t="s">
        <v>668</v>
      </c>
      <c r="X46" s="275" t="s">
        <v>92</v>
      </c>
      <c r="Y46" s="276" t="s">
        <v>92</v>
      </c>
      <c r="Z46" s="277" t="s">
        <v>92</v>
      </c>
      <c r="AA46" s="279" t="s">
        <v>81</v>
      </c>
      <c r="AB46" s="280" t="s">
        <v>81</v>
      </c>
      <c r="AC46" s="281" t="s">
        <v>81</v>
      </c>
      <c r="AD46" s="282">
        <v>4</v>
      </c>
      <c r="AE46" s="283"/>
    </row>
    <row r="47" spans="2:31" s="46" customFormat="1" ht="60" customHeight="1">
      <c r="B47" s="50">
        <v>43</v>
      </c>
      <c r="C47" s="274" t="s">
        <v>432</v>
      </c>
      <c r="D47" s="274" t="s">
        <v>432</v>
      </c>
      <c r="E47" s="274" t="s">
        <v>432</v>
      </c>
      <c r="F47" s="274" t="s">
        <v>432</v>
      </c>
      <c r="G47" s="274" t="s">
        <v>432</v>
      </c>
      <c r="H47" s="274" t="s">
        <v>432</v>
      </c>
      <c r="I47" s="274" t="s">
        <v>432</v>
      </c>
      <c r="J47" s="275" t="s">
        <v>93</v>
      </c>
      <c r="K47" s="276" t="s">
        <v>93</v>
      </c>
      <c r="L47" s="276" t="s">
        <v>93</v>
      </c>
      <c r="M47" s="276" t="s">
        <v>93</v>
      </c>
      <c r="N47" s="276" t="s">
        <v>93</v>
      </c>
      <c r="O47" s="276" t="s">
        <v>93</v>
      </c>
      <c r="P47" s="277" t="s">
        <v>93</v>
      </c>
      <c r="Q47" s="278" t="s">
        <v>669</v>
      </c>
      <c r="R47" s="274" t="s">
        <v>669</v>
      </c>
      <c r="S47" s="274" t="s">
        <v>669</v>
      </c>
      <c r="T47" s="274" t="s">
        <v>669</v>
      </c>
      <c r="U47" s="274" t="s">
        <v>669</v>
      </c>
      <c r="V47" s="274" t="s">
        <v>669</v>
      </c>
      <c r="W47" s="274" t="s">
        <v>669</v>
      </c>
      <c r="X47" s="275" t="s">
        <v>94</v>
      </c>
      <c r="Y47" s="276" t="s">
        <v>94</v>
      </c>
      <c r="Z47" s="277" t="s">
        <v>94</v>
      </c>
      <c r="AA47" s="279" t="s">
        <v>81</v>
      </c>
      <c r="AB47" s="280" t="s">
        <v>81</v>
      </c>
      <c r="AC47" s="281" t="s">
        <v>81</v>
      </c>
      <c r="AD47" s="282">
        <v>4</v>
      </c>
      <c r="AE47" s="283"/>
    </row>
    <row r="48" spans="2:31" s="46" customFormat="1" ht="90" customHeight="1" thickBot="1">
      <c r="B48" s="51">
        <v>44</v>
      </c>
      <c r="C48" s="284" t="s">
        <v>433</v>
      </c>
      <c r="D48" s="284" t="s">
        <v>433</v>
      </c>
      <c r="E48" s="284" t="s">
        <v>433</v>
      </c>
      <c r="F48" s="284" t="s">
        <v>433</v>
      </c>
      <c r="G48" s="284" t="s">
        <v>433</v>
      </c>
      <c r="H48" s="284" t="s">
        <v>433</v>
      </c>
      <c r="I48" s="284" t="s">
        <v>433</v>
      </c>
      <c r="J48" s="285" t="s">
        <v>95</v>
      </c>
      <c r="K48" s="286" t="s">
        <v>95</v>
      </c>
      <c r="L48" s="286" t="s">
        <v>95</v>
      </c>
      <c r="M48" s="286" t="s">
        <v>95</v>
      </c>
      <c r="N48" s="286" t="s">
        <v>95</v>
      </c>
      <c r="O48" s="286" t="s">
        <v>95</v>
      </c>
      <c r="P48" s="287" t="s">
        <v>95</v>
      </c>
      <c r="Q48" s="288" t="s">
        <v>670</v>
      </c>
      <c r="R48" s="284" t="s">
        <v>670</v>
      </c>
      <c r="S48" s="284" t="s">
        <v>670</v>
      </c>
      <c r="T48" s="284" t="s">
        <v>670</v>
      </c>
      <c r="U48" s="284" t="s">
        <v>670</v>
      </c>
      <c r="V48" s="284" t="s">
        <v>670</v>
      </c>
      <c r="W48" s="284" t="s">
        <v>670</v>
      </c>
      <c r="X48" s="285" t="s">
        <v>96</v>
      </c>
      <c r="Y48" s="286" t="s">
        <v>96</v>
      </c>
      <c r="Z48" s="287" t="s">
        <v>96</v>
      </c>
      <c r="AA48" s="289" t="s">
        <v>97</v>
      </c>
      <c r="AB48" s="290" t="s">
        <v>97</v>
      </c>
      <c r="AC48" s="291" t="s">
        <v>97</v>
      </c>
      <c r="AD48" s="292">
        <v>4</v>
      </c>
      <c r="AE48" s="293"/>
    </row>
    <row r="49" spans="2:31" s="46" customFormat="1" ht="60" customHeight="1" thickTop="1">
      <c r="B49" s="49">
        <v>45</v>
      </c>
      <c r="C49" s="265" t="s">
        <v>434</v>
      </c>
      <c r="D49" s="265" t="s">
        <v>434</v>
      </c>
      <c r="E49" s="265" t="s">
        <v>434</v>
      </c>
      <c r="F49" s="265" t="s">
        <v>434</v>
      </c>
      <c r="G49" s="265" t="s">
        <v>434</v>
      </c>
      <c r="H49" s="265" t="s">
        <v>434</v>
      </c>
      <c r="I49" s="265" t="s">
        <v>434</v>
      </c>
      <c r="J49" s="266" t="s">
        <v>98</v>
      </c>
      <c r="K49" s="267" t="s">
        <v>98</v>
      </c>
      <c r="L49" s="267" t="s">
        <v>98</v>
      </c>
      <c r="M49" s="267" t="s">
        <v>98</v>
      </c>
      <c r="N49" s="267" t="s">
        <v>98</v>
      </c>
      <c r="O49" s="267" t="s">
        <v>98</v>
      </c>
      <c r="P49" s="268" t="s">
        <v>98</v>
      </c>
      <c r="Q49" s="264" t="s">
        <v>671</v>
      </c>
      <c r="R49" s="265" t="s">
        <v>671</v>
      </c>
      <c r="S49" s="265" t="s">
        <v>671</v>
      </c>
      <c r="T49" s="265" t="s">
        <v>671</v>
      </c>
      <c r="U49" s="265" t="s">
        <v>671</v>
      </c>
      <c r="V49" s="265" t="s">
        <v>671</v>
      </c>
      <c r="W49" s="265" t="s">
        <v>671</v>
      </c>
      <c r="X49" s="266" t="s">
        <v>99</v>
      </c>
      <c r="Y49" s="267" t="s">
        <v>99</v>
      </c>
      <c r="Z49" s="268" t="s">
        <v>99</v>
      </c>
      <c r="AA49" s="269" t="s">
        <v>97</v>
      </c>
      <c r="AB49" s="270" t="s">
        <v>97</v>
      </c>
      <c r="AC49" s="271" t="s">
        <v>97</v>
      </c>
      <c r="AD49" s="272">
        <v>5</v>
      </c>
      <c r="AE49" s="273"/>
    </row>
    <row r="50" spans="2:31" s="46" customFormat="1" ht="90" customHeight="1">
      <c r="B50" s="50">
        <v>46</v>
      </c>
      <c r="C50" s="274" t="s">
        <v>435</v>
      </c>
      <c r="D50" s="274" t="s">
        <v>435</v>
      </c>
      <c r="E50" s="274" t="s">
        <v>435</v>
      </c>
      <c r="F50" s="274" t="s">
        <v>435</v>
      </c>
      <c r="G50" s="274" t="s">
        <v>435</v>
      </c>
      <c r="H50" s="274" t="s">
        <v>435</v>
      </c>
      <c r="I50" s="274" t="s">
        <v>435</v>
      </c>
      <c r="J50" s="275" t="s">
        <v>100</v>
      </c>
      <c r="K50" s="276" t="s">
        <v>100</v>
      </c>
      <c r="L50" s="276" t="s">
        <v>100</v>
      </c>
      <c r="M50" s="276" t="s">
        <v>100</v>
      </c>
      <c r="N50" s="276" t="s">
        <v>100</v>
      </c>
      <c r="O50" s="276" t="s">
        <v>100</v>
      </c>
      <c r="P50" s="277" t="s">
        <v>100</v>
      </c>
      <c r="Q50" s="278" t="s">
        <v>672</v>
      </c>
      <c r="R50" s="274" t="s">
        <v>672</v>
      </c>
      <c r="S50" s="274" t="s">
        <v>672</v>
      </c>
      <c r="T50" s="274" t="s">
        <v>672</v>
      </c>
      <c r="U50" s="274" t="s">
        <v>672</v>
      </c>
      <c r="V50" s="274" t="s">
        <v>672</v>
      </c>
      <c r="W50" s="274" t="s">
        <v>672</v>
      </c>
      <c r="X50" s="275" t="s">
        <v>101</v>
      </c>
      <c r="Y50" s="276" t="s">
        <v>101</v>
      </c>
      <c r="Z50" s="277" t="s">
        <v>101</v>
      </c>
      <c r="AA50" s="279" t="s">
        <v>97</v>
      </c>
      <c r="AB50" s="280" t="s">
        <v>97</v>
      </c>
      <c r="AC50" s="281" t="s">
        <v>97</v>
      </c>
      <c r="AD50" s="282">
        <v>5</v>
      </c>
      <c r="AE50" s="283"/>
    </row>
    <row r="51" spans="2:31" s="46" customFormat="1" ht="60" customHeight="1">
      <c r="B51" s="50">
        <v>47</v>
      </c>
      <c r="C51" s="274" t="s">
        <v>436</v>
      </c>
      <c r="D51" s="274" t="s">
        <v>436</v>
      </c>
      <c r="E51" s="274" t="s">
        <v>436</v>
      </c>
      <c r="F51" s="274" t="s">
        <v>436</v>
      </c>
      <c r="G51" s="274" t="s">
        <v>436</v>
      </c>
      <c r="H51" s="274" t="s">
        <v>436</v>
      </c>
      <c r="I51" s="274" t="s">
        <v>436</v>
      </c>
      <c r="J51" s="275" t="s">
        <v>102</v>
      </c>
      <c r="K51" s="276" t="s">
        <v>102</v>
      </c>
      <c r="L51" s="276" t="s">
        <v>102</v>
      </c>
      <c r="M51" s="276" t="s">
        <v>102</v>
      </c>
      <c r="N51" s="276" t="s">
        <v>102</v>
      </c>
      <c r="O51" s="276" t="s">
        <v>102</v>
      </c>
      <c r="P51" s="277" t="s">
        <v>102</v>
      </c>
      <c r="Q51" s="278" t="s">
        <v>673</v>
      </c>
      <c r="R51" s="274" t="s">
        <v>673</v>
      </c>
      <c r="S51" s="274" t="s">
        <v>673</v>
      </c>
      <c r="T51" s="274" t="s">
        <v>673</v>
      </c>
      <c r="U51" s="274" t="s">
        <v>673</v>
      </c>
      <c r="V51" s="274" t="s">
        <v>673</v>
      </c>
      <c r="W51" s="274" t="s">
        <v>673</v>
      </c>
      <c r="X51" s="275" t="s">
        <v>103</v>
      </c>
      <c r="Y51" s="276" t="s">
        <v>103</v>
      </c>
      <c r="Z51" s="277" t="s">
        <v>103</v>
      </c>
      <c r="AA51" s="279" t="s">
        <v>97</v>
      </c>
      <c r="AB51" s="280" t="s">
        <v>97</v>
      </c>
      <c r="AC51" s="281" t="s">
        <v>97</v>
      </c>
      <c r="AD51" s="282">
        <v>5</v>
      </c>
      <c r="AE51" s="283"/>
    </row>
    <row r="52" spans="2:31" s="46" customFormat="1" ht="60" customHeight="1">
      <c r="B52" s="50">
        <v>48</v>
      </c>
      <c r="C52" s="274" t="s">
        <v>437</v>
      </c>
      <c r="D52" s="274" t="s">
        <v>437</v>
      </c>
      <c r="E52" s="274" t="s">
        <v>437</v>
      </c>
      <c r="F52" s="274" t="s">
        <v>437</v>
      </c>
      <c r="G52" s="274" t="s">
        <v>437</v>
      </c>
      <c r="H52" s="274" t="s">
        <v>437</v>
      </c>
      <c r="I52" s="274" t="s">
        <v>437</v>
      </c>
      <c r="J52" s="275" t="s">
        <v>104</v>
      </c>
      <c r="K52" s="276" t="s">
        <v>104</v>
      </c>
      <c r="L52" s="276" t="s">
        <v>104</v>
      </c>
      <c r="M52" s="276" t="s">
        <v>104</v>
      </c>
      <c r="N52" s="276" t="s">
        <v>104</v>
      </c>
      <c r="O52" s="276" t="s">
        <v>104</v>
      </c>
      <c r="P52" s="277" t="s">
        <v>104</v>
      </c>
      <c r="Q52" s="278" t="s">
        <v>674</v>
      </c>
      <c r="R52" s="274" t="s">
        <v>674</v>
      </c>
      <c r="S52" s="274" t="s">
        <v>674</v>
      </c>
      <c r="T52" s="274" t="s">
        <v>674</v>
      </c>
      <c r="U52" s="274" t="s">
        <v>674</v>
      </c>
      <c r="V52" s="274" t="s">
        <v>674</v>
      </c>
      <c r="W52" s="274" t="s">
        <v>674</v>
      </c>
      <c r="X52" s="275" t="s">
        <v>105</v>
      </c>
      <c r="Y52" s="276" t="s">
        <v>105</v>
      </c>
      <c r="Z52" s="277" t="s">
        <v>105</v>
      </c>
      <c r="AA52" s="279" t="s">
        <v>97</v>
      </c>
      <c r="AB52" s="280" t="s">
        <v>97</v>
      </c>
      <c r="AC52" s="281" t="s">
        <v>97</v>
      </c>
      <c r="AD52" s="282">
        <v>5</v>
      </c>
      <c r="AE52" s="283"/>
    </row>
    <row r="53" spans="2:31" s="46" customFormat="1" ht="60" customHeight="1">
      <c r="B53" s="50">
        <v>49</v>
      </c>
      <c r="C53" s="274" t="s">
        <v>438</v>
      </c>
      <c r="D53" s="274" t="s">
        <v>438</v>
      </c>
      <c r="E53" s="274" t="s">
        <v>438</v>
      </c>
      <c r="F53" s="274" t="s">
        <v>438</v>
      </c>
      <c r="G53" s="274" t="s">
        <v>438</v>
      </c>
      <c r="H53" s="274" t="s">
        <v>438</v>
      </c>
      <c r="I53" s="274" t="s">
        <v>438</v>
      </c>
      <c r="J53" s="275" t="s">
        <v>106</v>
      </c>
      <c r="K53" s="276" t="s">
        <v>106</v>
      </c>
      <c r="L53" s="276" t="s">
        <v>106</v>
      </c>
      <c r="M53" s="276" t="s">
        <v>106</v>
      </c>
      <c r="N53" s="276" t="s">
        <v>106</v>
      </c>
      <c r="O53" s="276" t="s">
        <v>106</v>
      </c>
      <c r="P53" s="277" t="s">
        <v>106</v>
      </c>
      <c r="Q53" s="278" t="s">
        <v>675</v>
      </c>
      <c r="R53" s="274" t="s">
        <v>675</v>
      </c>
      <c r="S53" s="274" t="s">
        <v>675</v>
      </c>
      <c r="T53" s="274" t="s">
        <v>675</v>
      </c>
      <c r="U53" s="274" t="s">
        <v>675</v>
      </c>
      <c r="V53" s="274" t="s">
        <v>675</v>
      </c>
      <c r="W53" s="274" t="s">
        <v>675</v>
      </c>
      <c r="X53" s="275" t="s">
        <v>107</v>
      </c>
      <c r="Y53" s="276" t="s">
        <v>107</v>
      </c>
      <c r="Z53" s="277" t="s">
        <v>107</v>
      </c>
      <c r="AA53" s="279" t="s">
        <v>97</v>
      </c>
      <c r="AB53" s="280" t="s">
        <v>97</v>
      </c>
      <c r="AC53" s="281" t="s">
        <v>97</v>
      </c>
      <c r="AD53" s="282">
        <v>5</v>
      </c>
      <c r="AE53" s="283"/>
    </row>
    <row r="54" spans="2:31" s="46" customFormat="1" ht="60" customHeight="1">
      <c r="B54" s="50">
        <v>50</v>
      </c>
      <c r="C54" s="274" t="s">
        <v>439</v>
      </c>
      <c r="D54" s="274" t="s">
        <v>439</v>
      </c>
      <c r="E54" s="274" t="s">
        <v>439</v>
      </c>
      <c r="F54" s="274" t="s">
        <v>439</v>
      </c>
      <c r="G54" s="274" t="s">
        <v>439</v>
      </c>
      <c r="H54" s="274" t="s">
        <v>439</v>
      </c>
      <c r="I54" s="274" t="s">
        <v>439</v>
      </c>
      <c r="J54" s="275" t="s">
        <v>108</v>
      </c>
      <c r="K54" s="276" t="s">
        <v>108</v>
      </c>
      <c r="L54" s="276" t="s">
        <v>108</v>
      </c>
      <c r="M54" s="276" t="s">
        <v>108</v>
      </c>
      <c r="N54" s="276" t="s">
        <v>108</v>
      </c>
      <c r="O54" s="276" t="s">
        <v>108</v>
      </c>
      <c r="P54" s="277" t="s">
        <v>108</v>
      </c>
      <c r="Q54" s="278" t="s">
        <v>676</v>
      </c>
      <c r="R54" s="274" t="s">
        <v>676</v>
      </c>
      <c r="S54" s="274" t="s">
        <v>676</v>
      </c>
      <c r="T54" s="274" t="s">
        <v>676</v>
      </c>
      <c r="U54" s="274" t="s">
        <v>676</v>
      </c>
      <c r="V54" s="274" t="s">
        <v>676</v>
      </c>
      <c r="W54" s="274" t="s">
        <v>676</v>
      </c>
      <c r="X54" s="275" t="s">
        <v>109</v>
      </c>
      <c r="Y54" s="276" t="s">
        <v>109</v>
      </c>
      <c r="Z54" s="277" t="s">
        <v>109</v>
      </c>
      <c r="AA54" s="279" t="s">
        <v>854</v>
      </c>
      <c r="AB54" s="280"/>
      <c r="AC54" s="281"/>
      <c r="AD54" s="282">
        <v>5</v>
      </c>
      <c r="AE54" s="283"/>
    </row>
    <row r="55" spans="2:31" s="46" customFormat="1" ht="60" customHeight="1" thickBot="1">
      <c r="B55" s="52">
        <v>51</v>
      </c>
      <c r="C55" s="254" t="s">
        <v>440</v>
      </c>
      <c r="D55" s="254" t="s">
        <v>440</v>
      </c>
      <c r="E55" s="254" t="s">
        <v>440</v>
      </c>
      <c r="F55" s="254" t="s">
        <v>440</v>
      </c>
      <c r="G55" s="254" t="s">
        <v>440</v>
      </c>
      <c r="H55" s="254" t="s">
        <v>440</v>
      </c>
      <c r="I55" s="254" t="s">
        <v>440</v>
      </c>
      <c r="J55" s="255" t="s">
        <v>110</v>
      </c>
      <c r="K55" s="256" t="s">
        <v>110</v>
      </c>
      <c r="L55" s="256" t="s">
        <v>110</v>
      </c>
      <c r="M55" s="256" t="s">
        <v>110</v>
      </c>
      <c r="N55" s="256" t="s">
        <v>110</v>
      </c>
      <c r="O55" s="256" t="s">
        <v>110</v>
      </c>
      <c r="P55" s="257" t="s">
        <v>110</v>
      </c>
      <c r="Q55" s="258" t="s">
        <v>677</v>
      </c>
      <c r="R55" s="254" t="s">
        <v>677</v>
      </c>
      <c r="S55" s="254" t="s">
        <v>677</v>
      </c>
      <c r="T55" s="254" t="s">
        <v>677</v>
      </c>
      <c r="U55" s="254" t="s">
        <v>677</v>
      </c>
      <c r="V55" s="254" t="s">
        <v>677</v>
      </c>
      <c r="W55" s="254" t="s">
        <v>677</v>
      </c>
      <c r="X55" s="255" t="s">
        <v>111</v>
      </c>
      <c r="Y55" s="256" t="s">
        <v>111</v>
      </c>
      <c r="Z55" s="257" t="s">
        <v>111</v>
      </c>
      <c r="AA55" s="259" t="s">
        <v>852</v>
      </c>
      <c r="AB55" s="260"/>
      <c r="AC55" s="261"/>
      <c r="AD55" s="262" t="s">
        <v>853</v>
      </c>
      <c r="AE55" s="263"/>
    </row>
    <row r="56" spans="2:31" s="46" customFormat="1" ht="60" customHeight="1" thickTop="1">
      <c r="B56" s="53">
        <v>52</v>
      </c>
      <c r="C56" s="294" t="s">
        <v>441</v>
      </c>
      <c r="D56" s="294" t="s">
        <v>441</v>
      </c>
      <c r="E56" s="294" t="s">
        <v>441</v>
      </c>
      <c r="F56" s="294" t="s">
        <v>441</v>
      </c>
      <c r="G56" s="294" t="s">
        <v>441</v>
      </c>
      <c r="H56" s="294" t="s">
        <v>441</v>
      </c>
      <c r="I56" s="294" t="s">
        <v>441</v>
      </c>
      <c r="J56" s="295" t="s">
        <v>112</v>
      </c>
      <c r="K56" s="296" t="s">
        <v>112</v>
      </c>
      <c r="L56" s="296" t="s">
        <v>112</v>
      </c>
      <c r="M56" s="296" t="s">
        <v>112</v>
      </c>
      <c r="N56" s="296" t="s">
        <v>112</v>
      </c>
      <c r="O56" s="296" t="s">
        <v>112</v>
      </c>
      <c r="P56" s="297" t="s">
        <v>112</v>
      </c>
      <c r="Q56" s="298" t="s">
        <v>678</v>
      </c>
      <c r="R56" s="294" t="s">
        <v>678</v>
      </c>
      <c r="S56" s="294" t="s">
        <v>678</v>
      </c>
      <c r="T56" s="294" t="s">
        <v>678</v>
      </c>
      <c r="U56" s="294" t="s">
        <v>678</v>
      </c>
      <c r="V56" s="294" t="s">
        <v>678</v>
      </c>
      <c r="W56" s="294" t="s">
        <v>678</v>
      </c>
      <c r="X56" s="295" t="s">
        <v>113</v>
      </c>
      <c r="Y56" s="296" t="s">
        <v>113</v>
      </c>
      <c r="Z56" s="297" t="s">
        <v>113</v>
      </c>
      <c r="AA56" s="299" t="s">
        <v>114</v>
      </c>
      <c r="AB56" s="300" t="s">
        <v>114</v>
      </c>
      <c r="AC56" s="301" t="s">
        <v>114</v>
      </c>
      <c r="AD56" s="302">
        <v>6</v>
      </c>
      <c r="AE56" s="303"/>
    </row>
    <row r="57" spans="2:31" s="46" customFormat="1" ht="60" customHeight="1">
      <c r="B57" s="50">
        <v>53</v>
      </c>
      <c r="C57" s="274" t="s">
        <v>442</v>
      </c>
      <c r="D57" s="274" t="s">
        <v>442</v>
      </c>
      <c r="E57" s="274" t="s">
        <v>442</v>
      </c>
      <c r="F57" s="274" t="s">
        <v>442</v>
      </c>
      <c r="G57" s="274" t="s">
        <v>442</v>
      </c>
      <c r="H57" s="274" t="s">
        <v>442</v>
      </c>
      <c r="I57" s="274" t="s">
        <v>442</v>
      </c>
      <c r="J57" s="275" t="s">
        <v>115</v>
      </c>
      <c r="K57" s="276" t="s">
        <v>115</v>
      </c>
      <c r="L57" s="276" t="s">
        <v>115</v>
      </c>
      <c r="M57" s="276" t="s">
        <v>115</v>
      </c>
      <c r="N57" s="276" t="s">
        <v>115</v>
      </c>
      <c r="O57" s="276" t="s">
        <v>115</v>
      </c>
      <c r="P57" s="277" t="s">
        <v>115</v>
      </c>
      <c r="Q57" s="278" t="s">
        <v>679</v>
      </c>
      <c r="R57" s="274" t="s">
        <v>679</v>
      </c>
      <c r="S57" s="274" t="s">
        <v>679</v>
      </c>
      <c r="T57" s="274" t="s">
        <v>679</v>
      </c>
      <c r="U57" s="274" t="s">
        <v>679</v>
      </c>
      <c r="V57" s="274" t="s">
        <v>679</v>
      </c>
      <c r="W57" s="274" t="s">
        <v>679</v>
      </c>
      <c r="X57" s="275" t="s">
        <v>116</v>
      </c>
      <c r="Y57" s="276" t="s">
        <v>116</v>
      </c>
      <c r="Z57" s="277" t="s">
        <v>116</v>
      </c>
      <c r="AA57" s="279" t="s">
        <v>114</v>
      </c>
      <c r="AB57" s="280" t="s">
        <v>114</v>
      </c>
      <c r="AC57" s="281" t="s">
        <v>114</v>
      </c>
      <c r="AD57" s="282">
        <v>6</v>
      </c>
      <c r="AE57" s="283"/>
    </row>
    <row r="58" spans="2:31" s="46" customFormat="1" ht="60" customHeight="1">
      <c r="B58" s="50">
        <v>54</v>
      </c>
      <c r="C58" s="274" t="s">
        <v>443</v>
      </c>
      <c r="D58" s="274" t="s">
        <v>443</v>
      </c>
      <c r="E58" s="274" t="s">
        <v>443</v>
      </c>
      <c r="F58" s="274" t="s">
        <v>443</v>
      </c>
      <c r="G58" s="274" t="s">
        <v>443</v>
      </c>
      <c r="H58" s="274" t="s">
        <v>443</v>
      </c>
      <c r="I58" s="274" t="s">
        <v>443</v>
      </c>
      <c r="J58" s="275" t="s">
        <v>117</v>
      </c>
      <c r="K58" s="276" t="s">
        <v>117</v>
      </c>
      <c r="L58" s="276" t="s">
        <v>117</v>
      </c>
      <c r="M58" s="276" t="s">
        <v>117</v>
      </c>
      <c r="N58" s="276" t="s">
        <v>117</v>
      </c>
      <c r="O58" s="276" t="s">
        <v>117</v>
      </c>
      <c r="P58" s="277" t="s">
        <v>117</v>
      </c>
      <c r="Q58" s="278" t="s">
        <v>680</v>
      </c>
      <c r="R58" s="274" t="s">
        <v>680</v>
      </c>
      <c r="S58" s="274" t="s">
        <v>680</v>
      </c>
      <c r="T58" s="274" t="s">
        <v>680</v>
      </c>
      <c r="U58" s="274" t="s">
        <v>680</v>
      </c>
      <c r="V58" s="274" t="s">
        <v>680</v>
      </c>
      <c r="W58" s="274" t="s">
        <v>680</v>
      </c>
      <c r="X58" s="275" t="s">
        <v>118</v>
      </c>
      <c r="Y58" s="276" t="s">
        <v>118</v>
      </c>
      <c r="Z58" s="277" t="s">
        <v>118</v>
      </c>
      <c r="AA58" s="279" t="s">
        <v>114</v>
      </c>
      <c r="AB58" s="280" t="s">
        <v>114</v>
      </c>
      <c r="AC58" s="281" t="s">
        <v>114</v>
      </c>
      <c r="AD58" s="282">
        <v>6</v>
      </c>
      <c r="AE58" s="283"/>
    </row>
    <row r="59" spans="2:31" s="46" customFormat="1" ht="60" customHeight="1">
      <c r="B59" s="50">
        <v>55</v>
      </c>
      <c r="C59" s="274" t="s">
        <v>444</v>
      </c>
      <c r="D59" s="274" t="s">
        <v>444</v>
      </c>
      <c r="E59" s="274" t="s">
        <v>444</v>
      </c>
      <c r="F59" s="274" t="s">
        <v>444</v>
      </c>
      <c r="G59" s="274" t="s">
        <v>444</v>
      </c>
      <c r="H59" s="274" t="s">
        <v>444</v>
      </c>
      <c r="I59" s="274" t="s">
        <v>444</v>
      </c>
      <c r="J59" s="275" t="s">
        <v>119</v>
      </c>
      <c r="K59" s="276" t="s">
        <v>119</v>
      </c>
      <c r="L59" s="276" t="s">
        <v>119</v>
      </c>
      <c r="M59" s="276" t="s">
        <v>119</v>
      </c>
      <c r="N59" s="276" t="s">
        <v>119</v>
      </c>
      <c r="O59" s="276" t="s">
        <v>119</v>
      </c>
      <c r="P59" s="277" t="s">
        <v>119</v>
      </c>
      <c r="Q59" s="278" t="s">
        <v>681</v>
      </c>
      <c r="R59" s="274" t="s">
        <v>681</v>
      </c>
      <c r="S59" s="274" t="s">
        <v>681</v>
      </c>
      <c r="T59" s="274" t="s">
        <v>681</v>
      </c>
      <c r="U59" s="274" t="s">
        <v>681</v>
      </c>
      <c r="V59" s="274" t="s">
        <v>681</v>
      </c>
      <c r="W59" s="274" t="s">
        <v>681</v>
      </c>
      <c r="X59" s="275" t="s">
        <v>120</v>
      </c>
      <c r="Y59" s="276" t="s">
        <v>120</v>
      </c>
      <c r="Z59" s="277" t="s">
        <v>120</v>
      </c>
      <c r="AA59" s="279" t="s">
        <v>114</v>
      </c>
      <c r="AB59" s="280" t="s">
        <v>114</v>
      </c>
      <c r="AC59" s="281" t="s">
        <v>114</v>
      </c>
      <c r="AD59" s="282">
        <v>6</v>
      </c>
      <c r="AE59" s="283"/>
    </row>
    <row r="60" spans="2:31" s="46" customFormat="1" ht="60" customHeight="1">
      <c r="B60" s="50">
        <v>56</v>
      </c>
      <c r="C60" s="274" t="s">
        <v>445</v>
      </c>
      <c r="D60" s="274" t="s">
        <v>445</v>
      </c>
      <c r="E60" s="274" t="s">
        <v>445</v>
      </c>
      <c r="F60" s="274" t="s">
        <v>445</v>
      </c>
      <c r="G60" s="274" t="s">
        <v>445</v>
      </c>
      <c r="H60" s="274" t="s">
        <v>445</v>
      </c>
      <c r="I60" s="274" t="s">
        <v>445</v>
      </c>
      <c r="J60" s="275" t="s">
        <v>121</v>
      </c>
      <c r="K60" s="276" t="s">
        <v>121</v>
      </c>
      <c r="L60" s="276" t="s">
        <v>121</v>
      </c>
      <c r="M60" s="276" t="s">
        <v>121</v>
      </c>
      <c r="N60" s="276" t="s">
        <v>121</v>
      </c>
      <c r="O60" s="276" t="s">
        <v>121</v>
      </c>
      <c r="P60" s="277" t="s">
        <v>121</v>
      </c>
      <c r="Q60" s="278" t="s">
        <v>682</v>
      </c>
      <c r="R60" s="274" t="s">
        <v>682</v>
      </c>
      <c r="S60" s="274" t="s">
        <v>682</v>
      </c>
      <c r="T60" s="274" t="s">
        <v>682</v>
      </c>
      <c r="U60" s="274" t="s">
        <v>682</v>
      </c>
      <c r="V60" s="274" t="s">
        <v>682</v>
      </c>
      <c r="W60" s="274" t="s">
        <v>682</v>
      </c>
      <c r="X60" s="275" t="s">
        <v>122</v>
      </c>
      <c r="Y60" s="276" t="s">
        <v>122</v>
      </c>
      <c r="Z60" s="277" t="s">
        <v>122</v>
      </c>
      <c r="AA60" s="279" t="s">
        <v>114</v>
      </c>
      <c r="AB60" s="280" t="s">
        <v>114</v>
      </c>
      <c r="AC60" s="281" t="s">
        <v>114</v>
      </c>
      <c r="AD60" s="282">
        <v>6</v>
      </c>
      <c r="AE60" s="283"/>
    </row>
    <row r="61" spans="2:31" s="46" customFormat="1" ht="60" customHeight="1">
      <c r="B61" s="50">
        <v>57</v>
      </c>
      <c r="C61" s="274" t="s">
        <v>446</v>
      </c>
      <c r="D61" s="274" t="s">
        <v>446</v>
      </c>
      <c r="E61" s="274" t="s">
        <v>446</v>
      </c>
      <c r="F61" s="274" t="s">
        <v>446</v>
      </c>
      <c r="G61" s="274" t="s">
        <v>446</v>
      </c>
      <c r="H61" s="274" t="s">
        <v>446</v>
      </c>
      <c r="I61" s="274" t="s">
        <v>446</v>
      </c>
      <c r="J61" s="275" t="s">
        <v>123</v>
      </c>
      <c r="K61" s="276" t="s">
        <v>123</v>
      </c>
      <c r="L61" s="276" t="s">
        <v>123</v>
      </c>
      <c r="M61" s="276" t="s">
        <v>123</v>
      </c>
      <c r="N61" s="276" t="s">
        <v>123</v>
      </c>
      <c r="O61" s="276" t="s">
        <v>123</v>
      </c>
      <c r="P61" s="277" t="s">
        <v>123</v>
      </c>
      <c r="Q61" s="278" t="s">
        <v>683</v>
      </c>
      <c r="R61" s="274" t="s">
        <v>683</v>
      </c>
      <c r="S61" s="274" t="s">
        <v>683</v>
      </c>
      <c r="T61" s="274" t="s">
        <v>683</v>
      </c>
      <c r="U61" s="274" t="s">
        <v>683</v>
      </c>
      <c r="V61" s="274" t="s">
        <v>683</v>
      </c>
      <c r="W61" s="274" t="s">
        <v>683</v>
      </c>
      <c r="X61" s="275" t="s">
        <v>124</v>
      </c>
      <c r="Y61" s="276" t="s">
        <v>124</v>
      </c>
      <c r="Z61" s="277" t="s">
        <v>124</v>
      </c>
      <c r="AA61" s="279" t="s">
        <v>114</v>
      </c>
      <c r="AB61" s="280" t="s">
        <v>114</v>
      </c>
      <c r="AC61" s="281" t="s">
        <v>114</v>
      </c>
      <c r="AD61" s="282">
        <v>6</v>
      </c>
      <c r="AE61" s="283"/>
    </row>
    <row r="62" spans="2:31" s="46" customFormat="1" ht="60" customHeight="1">
      <c r="B62" s="50">
        <v>58</v>
      </c>
      <c r="C62" s="274" t="s">
        <v>447</v>
      </c>
      <c r="D62" s="274" t="s">
        <v>447</v>
      </c>
      <c r="E62" s="274" t="s">
        <v>447</v>
      </c>
      <c r="F62" s="274" t="s">
        <v>447</v>
      </c>
      <c r="G62" s="274" t="s">
        <v>447</v>
      </c>
      <c r="H62" s="274" t="s">
        <v>447</v>
      </c>
      <c r="I62" s="274" t="s">
        <v>447</v>
      </c>
      <c r="J62" s="275" t="s">
        <v>125</v>
      </c>
      <c r="K62" s="276" t="s">
        <v>125</v>
      </c>
      <c r="L62" s="276" t="s">
        <v>125</v>
      </c>
      <c r="M62" s="276" t="s">
        <v>125</v>
      </c>
      <c r="N62" s="276" t="s">
        <v>125</v>
      </c>
      <c r="O62" s="276" t="s">
        <v>125</v>
      </c>
      <c r="P62" s="277" t="s">
        <v>125</v>
      </c>
      <c r="Q62" s="278" t="s">
        <v>684</v>
      </c>
      <c r="R62" s="274" t="s">
        <v>684</v>
      </c>
      <c r="S62" s="274" t="s">
        <v>684</v>
      </c>
      <c r="T62" s="274" t="s">
        <v>684</v>
      </c>
      <c r="U62" s="274" t="s">
        <v>684</v>
      </c>
      <c r="V62" s="274" t="s">
        <v>684</v>
      </c>
      <c r="W62" s="274" t="s">
        <v>684</v>
      </c>
      <c r="X62" s="275" t="s">
        <v>126</v>
      </c>
      <c r="Y62" s="276" t="s">
        <v>126</v>
      </c>
      <c r="Z62" s="277" t="s">
        <v>126</v>
      </c>
      <c r="AA62" s="279" t="s">
        <v>114</v>
      </c>
      <c r="AB62" s="280" t="s">
        <v>114</v>
      </c>
      <c r="AC62" s="281" t="s">
        <v>114</v>
      </c>
      <c r="AD62" s="282">
        <v>6</v>
      </c>
      <c r="AE62" s="283"/>
    </row>
    <row r="63" spans="2:31" s="46" customFormat="1" ht="60" customHeight="1">
      <c r="B63" s="50">
        <v>59</v>
      </c>
      <c r="C63" s="274" t="s">
        <v>448</v>
      </c>
      <c r="D63" s="274" t="s">
        <v>448</v>
      </c>
      <c r="E63" s="274" t="s">
        <v>448</v>
      </c>
      <c r="F63" s="274" t="s">
        <v>448</v>
      </c>
      <c r="G63" s="274" t="s">
        <v>448</v>
      </c>
      <c r="H63" s="274" t="s">
        <v>448</v>
      </c>
      <c r="I63" s="274" t="s">
        <v>448</v>
      </c>
      <c r="J63" s="275" t="s">
        <v>127</v>
      </c>
      <c r="K63" s="276" t="s">
        <v>127</v>
      </c>
      <c r="L63" s="276" t="s">
        <v>127</v>
      </c>
      <c r="M63" s="276" t="s">
        <v>127</v>
      </c>
      <c r="N63" s="276" t="s">
        <v>127</v>
      </c>
      <c r="O63" s="276" t="s">
        <v>127</v>
      </c>
      <c r="P63" s="277" t="s">
        <v>127</v>
      </c>
      <c r="Q63" s="278" t="s">
        <v>685</v>
      </c>
      <c r="R63" s="274" t="s">
        <v>685</v>
      </c>
      <c r="S63" s="274" t="s">
        <v>685</v>
      </c>
      <c r="T63" s="274" t="s">
        <v>685</v>
      </c>
      <c r="U63" s="274" t="s">
        <v>685</v>
      </c>
      <c r="V63" s="274" t="s">
        <v>685</v>
      </c>
      <c r="W63" s="274" t="s">
        <v>685</v>
      </c>
      <c r="X63" s="275" t="s">
        <v>128</v>
      </c>
      <c r="Y63" s="276" t="s">
        <v>128</v>
      </c>
      <c r="Z63" s="277" t="s">
        <v>128</v>
      </c>
      <c r="AA63" s="279" t="s">
        <v>114</v>
      </c>
      <c r="AB63" s="280" t="s">
        <v>114</v>
      </c>
      <c r="AC63" s="281" t="s">
        <v>114</v>
      </c>
      <c r="AD63" s="282">
        <v>6</v>
      </c>
      <c r="AE63" s="283"/>
    </row>
    <row r="64" spans="2:31" s="46" customFormat="1" ht="60" customHeight="1">
      <c r="B64" s="50">
        <v>60</v>
      </c>
      <c r="C64" s="274" t="s">
        <v>449</v>
      </c>
      <c r="D64" s="274" t="s">
        <v>449</v>
      </c>
      <c r="E64" s="274" t="s">
        <v>449</v>
      </c>
      <c r="F64" s="274" t="s">
        <v>449</v>
      </c>
      <c r="G64" s="274" t="s">
        <v>449</v>
      </c>
      <c r="H64" s="274" t="s">
        <v>449</v>
      </c>
      <c r="I64" s="274" t="s">
        <v>449</v>
      </c>
      <c r="J64" s="275" t="s">
        <v>129</v>
      </c>
      <c r="K64" s="276" t="s">
        <v>129</v>
      </c>
      <c r="L64" s="276" t="s">
        <v>129</v>
      </c>
      <c r="M64" s="276" t="s">
        <v>129</v>
      </c>
      <c r="N64" s="276" t="s">
        <v>129</v>
      </c>
      <c r="O64" s="276" t="s">
        <v>129</v>
      </c>
      <c r="P64" s="277" t="s">
        <v>129</v>
      </c>
      <c r="Q64" s="278" t="s">
        <v>686</v>
      </c>
      <c r="R64" s="274" t="s">
        <v>686</v>
      </c>
      <c r="S64" s="274" t="s">
        <v>686</v>
      </c>
      <c r="T64" s="274" t="s">
        <v>686</v>
      </c>
      <c r="U64" s="274" t="s">
        <v>686</v>
      </c>
      <c r="V64" s="274" t="s">
        <v>686</v>
      </c>
      <c r="W64" s="274" t="s">
        <v>686</v>
      </c>
      <c r="X64" s="275" t="s">
        <v>130</v>
      </c>
      <c r="Y64" s="276" t="s">
        <v>130</v>
      </c>
      <c r="Z64" s="277" t="s">
        <v>130</v>
      </c>
      <c r="AA64" s="279" t="s">
        <v>114</v>
      </c>
      <c r="AB64" s="280" t="s">
        <v>114</v>
      </c>
      <c r="AC64" s="281" t="s">
        <v>114</v>
      </c>
      <c r="AD64" s="282">
        <v>6</v>
      </c>
      <c r="AE64" s="283"/>
    </row>
    <row r="65" spans="2:31" s="46" customFormat="1" ht="60" customHeight="1">
      <c r="B65" s="50">
        <v>61</v>
      </c>
      <c r="C65" s="274" t="s">
        <v>450</v>
      </c>
      <c r="D65" s="274" t="s">
        <v>450</v>
      </c>
      <c r="E65" s="274" t="s">
        <v>450</v>
      </c>
      <c r="F65" s="274" t="s">
        <v>450</v>
      </c>
      <c r="G65" s="274" t="s">
        <v>450</v>
      </c>
      <c r="H65" s="274" t="s">
        <v>450</v>
      </c>
      <c r="I65" s="274" t="s">
        <v>450</v>
      </c>
      <c r="J65" s="275" t="s">
        <v>131</v>
      </c>
      <c r="K65" s="276" t="s">
        <v>131</v>
      </c>
      <c r="L65" s="276" t="s">
        <v>131</v>
      </c>
      <c r="M65" s="276" t="s">
        <v>131</v>
      </c>
      <c r="N65" s="276" t="s">
        <v>131</v>
      </c>
      <c r="O65" s="276" t="s">
        <v>131</v>
      </c>
      <c r="P65" s="277" t="s">
        <v>131</v>
      </c>
      <c r="Q65" s="278" t="s">
        <v>687</v>
      </c>
      <c r="R65" s="274" t="s">
        <v>687</v>
      </c>
      <c r="S65" s="274" t="s">
        <v>687</v>
      </c>
      <c r="T65" s="274" t="s">
        <v>687</v>
      </c>
      <c r="U65" s="274" t="s">
        <v>687</v>
      </c>
      <c r="V65" s="274" t="s">
        <v>687</v>
      </c>
      <c r="W65" s="274" t="s">
        <v>687</v>
      </c>
      <c r="X65" s="275" t="s">
        <v>132</v>
      </c>
      <c r="Y65" s="276" t="s">
        <v>132</v>
      </c>
      <c r="Z65" s="277" t="s">
        <v>132</v>
      </c>
      <c r="AA65" s="279" t="s">
        <v>114</v>
      </c>
      <c r="AB65" s="280" t="s">
        <v>114</v>
      </c>
      <c r="AC65" s="281" t="s">
        <v>114</v>
      </c>
      <c r="AD65" s="282">
        <v>6</v>
      </c>
      <c r="AE65" s="283"/>
    </row>
    <row r="66" spans="2:31" s="46" customFormat="1" ht="60" customHeight="1">
      <c r="B66" s="50">
        <v>62</v>
      </c>
      <c r="C66" s="274" t="s">
        <v>451</v>
      </c>
      <c r="D66" s="274" t="s">
        <v>451</v>
      </c>
      <c r="E66" s="274" t="s">
        <v>451</v>
      </c>
      <c r="F66" s="274" t="s">
        <v>451</v>
      </c>
      <c r="G66" s="274" t="s">
        <v>451</v>
      </c>
      <c r="H66" s="274" t="s">
        <v>451</v>
      </c>
      <c r="I66" s="274" t="s">
        <v>451</v>
      </c>
      <c r="J66" s="275" t="s">
        <v>133</v>
      </c>
      <c r="K66" s="276" t="s">
        <v>133</v>
      </c>
      <c r="L66" s="276" t="s">
        <v>133</v>
      </c>
      <c r="M66" s="276" t="s">
        <v>133</v>
      </c>
      <c r="N66" s="276" t="s">
        <v>133</v>
      </c>
      <c r="O66" s="276" t="s">
        <v>133</v>
      </c>
      <c r="P66" s="277" t="s">
        <v>133</v>
      </c>
      <c r="Q66" s="278" t="s">
        <v>688</v>
      </c>
      <c r="R66" s="274" t="s">
        <v>688</v>
      </c>
      <c r="S66" s="274" t="s">
        <v>688</v>
      </c>
      <c r="T66" s="274" t="s">
        <v>688</v>
      </c>
      <c r="U66" s="274" t="s">
        <v>688</v>
      </c>
      <c r="V66" s="274" t="s">
        <v>688</v>
      </c>
      <c r="W66" s="274" t="s">
        <v>688</v>
      </c>
      <c r="X66" s="275" t="s">
        <v>134</v>
      </c>
      <c r="Y66" s="276" t="s">
        <v>134</v>
      </c>
      <c r="Z66" s="277" t="s">
        <v>134</v>
      </c>
      <c r="AA66" s="279" t="s">
        <v>114</v>
      </c>
      <c r="AB66" s="280" t="s">
        <v>114</v>
      </c>
      <c r="AC66" s="281" t="s">
        <v>114</v>
      </c>
      <c r="AD66" s="282">
        <v>6</v>
      </c>
      <c r="AE66" s="283"/>
    </row>
    <row r="67" spans="2:31" s="46" customFormat="1" ht="60" customHeight="1">
      <c r="B67" s="50">
        <v>63</v>
      </c>
      <c r="C67" s="274" t="s">
        <v>452</v>
      </c>
      <c r="D67" s="274" t="s">
        <v>452</v>
      </c>
      <c r="E67" s="274" t="s">
        <v>452</v>
      </c>
      <c r="F67" s="274" t="s">
        <v>452</v>
      </c>
      <c r="G67" s="274" t="s">
        <v>452</v>
      </c>
      <c r="H67" s="274" t="s">
        <v>452</v>
      </c>
      <c r="I67" s="274" t="s">
        <v>452</v>
      </c>
      <c r="J67" s="275" t="s">
        <v>135</v>
      </c>
      <c r="K67" s="276" t="s">
        <v>135</v>
      </c>
      <c r="L67" s="276" t="s">
        <v>135</v>
      </c>
      <c r="M67" s="276" t="s">
        <v>135</v>
      </c>
      <c r="N67" s="276" t="s">
        <v>135</v>
      </c>
      <c r="O67" s="276" t="s">
        <v>135</v>
      </c>
      <c r="P67" s="277" t="s">
        <v>135</v>
      </c>
      <c r="Q67" s="278" t="s">
        <v>689</v>
      </c>
      <c r="R67" s="274" t="s">
        <v>689</v>
      </c>
      <c r="S67" s="274" t="s">
        <v>689</v>
      </c>
      <c r="T67" s="274" t="s">
        <v>689</v>
      </c>
      <c r="U67" s="274" t="s">
        <v>689</v>
      </c>
      <c r="V67" s="274" t="s">
        <v>689</v>
      </c>
      <c r="W67" s="274" t="s">
        <v>689</v>
      </c>
      <c r="X67" s="275" t="s">
        <v>136</v>
      </c>
      <c r="Y67" s="276" t="s">
        <v>136</v>
      </c>
      <c r="Z67" s="277" t="s">
        <v>136</v>
      </c>
      <c r="AA67" s="279" t="s">
        <v>114</v>
      </c>
      <c r="AB67" s="280" t="s">
        <v>114</v>
      </c>
      <c r="AC67" s="281" t="s">
        <v>114</v>
      </c>
      <c r="AD67" s="282">
        <v>6</v>
      </c>
      <c r="AE67" s="283"/>
    </row>
    <row r="68" spans="2:31" s="46" customFormat="1" ht="60" customHeight="1">
      <c r="B68" s="50">
        <v>64</v>
      </c>
      <c r="C68" s="274" t="s">
        <v>453</v>
      </c>
      <c r="D68" s="274" t="s">
        <v>453</v>
      </c>
      <c r="E68" s="274" t="s">
        <v>453</v>
      </c>
      <c r="F68" s="274" t="s">
        <v>453</v>
      </c>
      <c r="G68" s="274" t="s">
        <v>453</v>
      </c>
      <c r="H68" s="274" t="s">
        <v>453</v>
      </c>
      <c r="I68" s="274" t="s">
        <v>453</v>
      </c>
      <c r="J68" s="275" t="s">
        <v>137</v>
      </c>
      <c r="K68" s="276" t="s">
        <v>137</v>
      </c>
      <c r="L68" s="276" t="s">
        <v>137</v>
      </c>
      <c r="M68" s="276" t="s">
        <v>137</v>
      </c>
      <c r="N68" s="276" t="s">
        <v>137</v>
      </c>
      <c r="O68" s="276" t="s">
        <v>137</v>
      </c>
      <c r="P68" s="277" t="s">
        <v>137</v>
      </c>
      <c r="Q68" s="278" t="s">
        <v>690</v>
      </c>
      <c r="R68" s="274" t="s">
        <v>690</v>
      </c>
      <c r="S68" s="274" t="s">
        <v>690</v>
      </c>
      <c r="T68" s="274" t="s">
        <v>690</v>
      </c>
      <c r="U68" s="274" t="s">
        <v>690</v>
      </c>
      <c r="V68" s="274" t="s">
        <v>690</v>
      </c>
      <c r="W68" s="274" t="s">
        <v>690</v>
      </c>
      <c r="X68" s="275" t="s">
        <v>138</v>
      </c>
      <c r="Y68" s="276" t="s">
        <v>138</v>
      </c>
      <c r="Z68" s="277" t="s">
        <v>138</v>
      </c>
      <c r="AA68" s="279" t="s">
        <v>114</v>
      </c>
      <c r="AB68" s="280" t="s">
        <v>114</v>
      </c>
      <c r="AC68" s="281" t="s">
        <v>114</v>
      </c>
      <c r="AD68" s="282">
        <v>6</v>
      </c>
      <c r="AE68" s="283"/>
    </row>
    <row r="69" spans="2:31" s="46" customFormat="1" ht="60" customHeight="1">
      <c r="B69" s="50">
        <v>65</v>
      </c>
      <c r="C69" s="274" t="s">
        <v>454</v>
      </c>
      <c r="D69" s="274" t="s">
        <v>454</v>
      </c>
      <c r="E69" s="274" t="s">
        <v>454</v>
      </c>
      <c r="F69" s="274" t="s">
        <v>454</v>
      </c>
      <c r="G69" s="274" t="s">
        <v>454</v>
      </c>
      <c r="H69" s="274" t="s">
        <v>454</v>
      </c>
      <c r="I69" s="274" t="s">
        <v>454</v>
      </c>
      <c r="J69" s="275" t="s">
        <v>139</v>
      </c>
      <c r="K69" s="276" t="s">
        <v>139</v>
      </c>
      <c r="L69" s="276" t="s">
        <v>139</v>
      </c>
      <c r="M69" s="276" t="s">
        <v>139</v>
      </c>
      <c r="N69" s="276" t="s">
        <v>139</v>
      </c>
      <c r="O69" s="276" t="s">
        <v>139</v>
      </c>
      <c r="P69" s="277" t="s">
        <v>139</v>
      </c>
      <c r="Q69" s="278" t="s">
        <v>691</v>
      </c>
      <c r="R69" s="274" t="s">
        <v>691</v>
      </c>
      <c r="S69" s="274" t="s">
        <v>691</v>
      </c>
      <c r="T69" s="274" t="s">
        <v>691</v>
      </c>
      <c r="U69" s="274" t="s">
        <v>691</v>
      </c>
      <c r="V69" s="274" t="s">
        <v>691</v>
      </c>
      <c r="W69" s="274" t="s">
        <v>691</v>
      </c>
      <c r="X69" s="275" t="s">
        <v>140</v>
      </c>
      <c r="Y69" s="276" t="s">
        <v>140</v>
      </c>
      <c r="Z69" s="277" t="s">
        <v>140</v>
      </c>
      <c r="AA69" s="279" t="s">
        <v>114</v>
      </c>
      <c r="AB69" s="280" t="s">
        <v>114</v>
      </c>
      <c r="AC69" s="281" t="s">
        <v>114</v>
      </c>
      <c r="AD69" s="282">
        <v>6</v>
      </c>
      <c r="AE69" s="283"/>
    </row>
    <row r="70" spans="2:31" s="46" customFormat="1" ht="60" customHeight="1">
      <c r="B70" s="50">
        <v>66</v>
      </c>
      <c r="C70" s="274" t="s">
        <v>455</v>
      </c>
      <c r="D70" s="274" t="s">
        <v>455</v>
      </c>
      <c r="E70" s="274" t="s">
        <v>455</v>
      </c>
      <c r="F70" s="274" t="s">
        <v>455</v>
      </c>
      <c r="G70" s="274" t="s">
        <v>455</v>
      </c>
      <c r="H70" s="274" t="s">
        <v>455</v>
      </c>
      <c r="I70" s="274" t="s">
        <v>455</v>
      </c>
      <c r="J70" s="275" t="s">
        <v>141</v>
      </c>
      <c r="K70" s="276" t="s">
        <v>141</v>
      </c>
      <c r="L70" s="276" t="s">
        <v>141</v>
      </c>
      <c r="M70" s="276" t="s">
        <v>141</v>
      </c>
      <c r="N70" s="276" t="s">
        <v>141</v>
      </c>
      <c r="O70" s="276" t="s">
        <v>141</v>
      </c>
      <c r="P70" s="277" t="s">
        <v>141</v>
      </c>
      <c r="Q70" s="278" t="s">
        <v>692</v>
      </c>
      <c r="R70" s="274" t="s">
        <v>692</v>
      </c>
      <c r="S70" s="274" t="s">
        <v>692</v>
      </c>
      <c r="T70" s="274" t="s">
        <v>692</v>
      </c>
      <c r="U70" s="274" t="s">
        <v>692</v>
      </c>
      <c r="V70" s="274" t="s">
        <v>692</v>
      </c>
      <c r="W70" s="274" t="s">
        <v>692</v>
      </c>
      <c r="X70" s="275" t="s">
        <v>142</v>
      </c>
      <c r="Y70" s="276" t="s">
        <v>142</v>
      </c>
      <c r="Z70" s="277" t="s">
        <v>142</v>
      </c>
      <c r="AA70" s="279" t="s">
        <v>114</v>
      </c>
      <c r="AB70" s="280" t="s">
        <v>114</v>
      </c>
      <c r="AC70" s="281" t="s">
        <v>114</v>
      </c>
      <c r="AD70" s="282">
        <v>6</v>
      </c>
      <c r="AE70" s="283"/>
    </row>
    <row r="71" spans="2:31" s="46" customFormat="1" ht="60" customHeight="1">
      <c r="B71" s="50">
        <v>67</v>
      </c>
      <c r="C71" s="274" t="s">
        <v>456</v>
      </c>
      <c r="D71" s="274" t="s">
        <v>456</v>
      </c>
      <c r="E71" s="274" t="s">
        <v>456</v>
      </c>
      <c r="F71" s="274" t="s">
        <v>456</v>
      </c>
      <c r="G71" s="274" t="s">
        <v>456</v>
      </c>
      <c r="H71" s="274" t="s">
        <v>456</v>
      </c>
      <c r="I71" s="274" t="s">
        <v>456</v>
      </c>
      <c r="J71" s="275" t="s">
        <v>143</v>
      </c>
      <c r="K71" s="276" t="s">
        <v>143</v>
      </c>
      <c r="L71" s="276" t="s">
        <v>143</v>
      </c>
      <c r="M71" s="276" t="s">
        <v>143</v>
      </c>
      <c r="N71" s="276" t="s">
        <v>143</v>
      </c>
      <c r="O71" s="276" t="s">
        <v>143</v>
      </c>
      <c r="P71" s="277" t="s">
        <v>143</v>
      </c>
      <c r="Q71" s="278" t="s">
        <v>693</v>
      </c>
      <c r="R71" s="274" t="s">
        <v>693</v>
      </c>
      <c r="S71" s="274" t="s">
        <v>693</v>
      </c>
      <c r="T71" s="274" t="s">
        <v>693</v>
      </c>
      <c r="U71" s="274" t="s">
        <v>693</v>
      </c>
      <c r="V71" s="274" t="s">
        <v>693</v>
      </c>
      <c r="W71" s="274" t="s">
        <v>693</v>
      </c>
      <c r="X71" s="275" t="s">
        <v>144</v>
      </c>
      <c r="Y71" s="276" t="s">
        <v>144</v>
      </c>
      <c r="Z71" s="277" t="s">
        <v>144</v>
      </c>
      <c r="AA71" s="279" t="s">
        <v>114</v>
      </c>
      <c r="AB71" s="280" t="s">
        <v>114</v>
      </c>
      <c r="AC71" s="281" t="s">
        <v>114</v>
      </c>
      <c r="AD71" s="282">
        <v>6</v>
      </c>
      <c r="AE71" s="283"/>
    </row>
    <row r="72" spans="2:31" s="46" customFormat="1" ht="60" customHeight="1">
      <c r="B72" s="50">
        <v>68</v>
      </c>
      <c r="C72" s="274" t="s">
        <v>457</v>
      </c>
      <c r="D72" s="274" t="s">
        <v>457</v>
      </c>
      <c r="E72" s="274" t="s">
        <v>457</v>
      </c>
      <c r="F72" s="274" t="s">
        <v>457</v>
      </c>
      <c r="G72" s="274" t="s">
        <v>457</v>
      </c>
      <c r="H72" s="274" t="s">
        <v>457</v>
      </c>
      <c r="I72" s="274" t="s">
        <v>457</v>
      </c>
      <c r="J72" s="275" t="s">
        <v>145</v>
      </c>
      <c r="K72" s="276" t="s">
        <v>145</v>
      </c>
      <c r="L72" s="276" t="s">
        <v>145</v>
      </c>
      <c r="M72" s="276" t="s">
        <v>145</v>
      </c>
      <c r="N72" s="276" t="s">
        <v>145</v>
      </c>
      <c r="O72" s="276" t="s">
        <v>145</v>
      </c>
      <c r="P72" s="277" t="s">
        <v>145</v>
      </c>
      <c r="Q72" s="278" t="s">
        <v>694</v>
      </c>
      <c r="R72" s="274" t="s">
        <v>694</v>
      </c>
      <c r="S72" s="274" t="s">
        <v>694</v>
      </c>
      <c r="T72" s="274" t="s">
        <v>694</v>
      </c>
      <c r="U72" s="274" t="s">
        <v>694</v>
      </c>
      <c r="V72" s="274" t="s">
        <v>694</v>
      </c>
      <c r="W72" s="274" t="s">
        <v>694</v>
      </c>
      <c r="X72" s="275" t="s">
        <v>144</v>
      </c>
      <c r="Y72" s="276" t="s">
        <v>144</v>
      </c>
      <c r="Z72" s="277" t="s">
        <v>144</v>
      </c>
      <c r="AA72" s="279" t="s">
        <v>114</v>
      </c>
      <c r="AB72" s="280" t="s">
        <v>114</v>
      </c>
      <c r="AC72" s="281" t="s">
        <v>114</v>
      </c>
      <c r="AD72" s="282">
        <v>6</v>
      </c>
      <c r="AE72" s="283"/>
    </row>
    <row r="73" spans="2:31" s="46" customFormat="1" ht="60" customHeight="1">
      <c r="B73" s="50">
        <v>69</v>
      </c>
      <c r="C73" s="274" t="s">
        <v>458</v>
      </c>
      <c r="D73" s="274" t="s">
        <v>458</v>
      </c>
      <c r="E73" s="274" t="s">
        <v>458</v>
      </c>
      <c r="F73" s="274" t="s">
        <v>458</v>
      </c>
      <c r="G73" s="274" t="s">
        <v>458</v>
      </c>
      <c r="H73" s="274" t="s">
        <v>458</v>
      </c>
      <c r="I73" s="274" t="s">
        <v>458</v>
      </c>
      <c r="J73" s="275" t="s">
        <v>146</v>
      </c>
      <c r="K73" s="276" t="s">
        <v>146</v>
      </c>
      <c r="L73" s="276" t="s">
        <v>146</v>
      </c>
      <c r="M73" s="276" t="s">
        <v>146</v>
      </c>
      <c r="N73" s="276" t="s">
        <v>146</v>
      </c>
      <c r="O73" s="276" t="s">
        <v>146</v>
      </c>
      <c r="P73" s="277" t="s">
        <v>146</v>
      </c>
      <c r="Q73" s="278" t="s">
        <v>695</v>
      </c>
      <c r="R73" s="274" t="s">
        <v>695</v>
      </c>
      <c r="S73" s="274" t="s">
        <v>695</v>
      </c>
      <c r="T73" s="274" t="s">
        <v>695</v>
      </c>
      <c r="U73" s="274" t="s">
        <v>695</v>
      </c>
      <c r="V73" s="274" t="s">
        <v>695</v>
      </c>
      <c r="W73" s="274" t="s">
        <v>695</v>
      </c>
      <c r="X73" s="275" t="s">
        <v>147</v>
      </c>
      <c r="Y73" s="276" t="s">
        <v>147</v>
      </c>
      <c r="Z73" s="277" t="s">
        <v>147</v>
      </c>
      <c r="AA73" s="279" t="s">
        <v>114</v>
      </c>
      <c r="AB73" s="280" t="s">
        <v>114</v>
      </c>
      <c r="AC73" s="281" t="s">
        <v>114</v>
      </c>
      <c r="AD73" s="282">
        <v>6</v>
      </c>
      <c r="AE73" s="283"/>
    </row>
    <row r="74" spans="2:31" s="46" customFormat="1" ht="60" customHeight="1">
      <c r="B74" s="50">
        <v>70</v>
      </c>
      <c r="C74" s="274" t="s">
        <v>459</v>
      </c>
      <c r="D74" s="274" t="s">
        <v>459</v>
      </c>
      <c r="E74" s="274" t="s">
        <v>459</v>
      </c>
      <c r="F74" s="274" t="s">
        <v>459</v>
      </c>
      <c r="G74" s="274" t="s">
        <v>459</v>
      </c>
      <c r="H74" s="274" t="s">
        <v>459</v>
      </c>
      <c r="I74" s="274" t="s">
        <v>459</v>
      </c>
      <c r="J74" s="275" t="s">
        <v>148</v>
      </c>
      <c r="K74" s="276" t="s">
        <v>148</v>
      </c>
      <c r="L74" s="276" t="s">
        <v>148</v>
      </c>
      <c r="M74" s="276" t="s">
        <v>148</v>
      </c>
      <c r="N74" s="276" t="s">
        <v>148</v>
      </c>
      <c r="O74" s="276" t="s">
        <v>148</v>
      </c>
      <c r="P74" s="277" t="s">
        <v>148</v>
      </c>
      <c r="Q74" s="278" t="s">
        <v>696</v>
      </c>
      <c r="R74" s="274" t="s">
        <v>696</v>
      </c>
      <c r="S74" s="274" t="s">
        <v>696</v>
      </c>
      <c r="T74" s="274" t="s">
        <v>696</v>
      </c>
      <c r="U74" s="274" t="s">
        <v>696</v>
      </c>
      <c r="V74" s="274" t="s">
        <v>696</v>
      </c>
      <c r="W74" s="274" t="s">
        <v>696</v>
      </c>
      <c r="X74" s="275" t="s">
        <v>149</v>
      </c>
      <c r="Y74" s="276" t="s">
        <v>149</v>
      </c>
      <c r="Z74" s="277" t="s">
        <v>149</v>
      </c>
      <c r="AA74" s="279" t="s">
        <v>114</v>
      </c>
      <c r="AB74" s="280" t="s">
        <v>114</v>
      </c>
      <c r="AC74" s="281" t="s">
        <v>114</v>
      </c>
      <c r="AD74" s="282">
        <v>6</v>
      </c>
      <c r="AE74" s="283"/>
    </row>
    <row r="75" spans="2:31" s="46" customFormat="1" ht="60" customHeight="1" thickBot="1">
      <c r="B75" s="51">
        <v>71</v>
      </c>
      <c r="C75" s="284" t="s">
        <v>460</v>
      </c>
      <c r="D75" s="284" t="s">
        <v>460</v>
      </c>
      <c r="E75" s="284" t="s">
        <v>460</v>
      </c>
      <c r="F75" s="284" t="s">
        <v>460</v>
      </c>
      <c r="G75" s="284" t="s">
        <v>460</v>
      </c>
      <c r="H75" s="284" t="s">
        <v>460</v>
      </c>
      <c r="I75" s="284" t="s">
        <v>460</v>
      </c>
      <c r="J75" s="285" t="s">
        <v>150</v>
      </c>
      <c r="K75" s="286" t="s">
        <v>150</v>
      </c>
      <c r="L75" s="286" t="s">
        <v>150</v>
      </c>
      <c r="M75" s="286" t="s">
        <v>150</v>
      </c>
      <c r="N75" s="286" t="s">
        <v>150</v>
      </c>
      <c r="O75" s="286" t="s">
        <v>150</v>
      </c>
      <c r="P75" s="287" t="s">
        <v>150</v>
      </c>
      <c r="Q75" s="288" t="s">
        <v>697</v>
      </c>
      <c r="R75" s="284" t="s">
        <v>697</v>
      </c>
      <c r="S75" s="284" t="s">
        <v>697</v>
      </c>
      <c r="T75" s="284" t="s">
        <v>697</v>
      </c>
      <c r="U75" s="284" t="s">
        <v>697</v>
      </c>
      <c r="V75" s="284" t="s">
        <v>697</v>
      </c>
      <c r="W75" s="284" t="s">
        <v>697</v>
      </c>
      <c r="X75" s="285" t="s">
        <v>151</v>
      </c>
      <c r="Y75" s="286" t="s">
        <v>151</v>
      </c>
      <c r="Z75" s="287" t="s">
        <v>151</v>
      </c>
      <c r="AA75" s="289" t="s">
        <v>114</v>
      </c>
      <c r="AB75" s="290" t="s">
        <v>114</v>
      </c>
      <c r="AC75" s="291" t="s">
        <v>114</v>
      </c>
      <c r="AD75" s="292">
        <v>6</v>
      </c>
      <c r="AE75" s="293"/>
    </row>
    <row r="76" spans="2:31" s="46" customFormat="1" ht="100.05" customHeight="1" thickTop="1">
      <c r="B76" s="49">
        <v>72</v>
      </c>
      <c r="C76" s="265" t="s">
        <v>461</v>
      </c>
      <c r="D76" s="265" t="s">
        <v>461</v>
      </c>
      <c r="E76" s="265" t="s">
        <v>461</v>
      </c>
      <c r="F76" s="265" t="s">
        <v>461</v>
      </c>
      <c r="G76" s="265" t="s">
        <v>461</v>
      </c>
      <c r="H76" s="265" t="s">
        <v>461</v>
      </c>
      <c r="I76" s="265" t="s">
        <v>461</v>
      </c>
      <c r="J76" s="266" t="s">
        <v>152</v>
      </c>
      <c r="K76" s="267" t="s">
        <v>152</v>
      </c>
      <c r="L76" s="267" t="s">
        <v>152</v>
      </c>
      <c r="M76" s="267" t="s">
        <v>152</v>
      </c>
      <c r="N76" s="267" t="s">
        <v>152</v>
      </c>
      <c r="O76" s="267" t="s">
        <v>152</v>
      </c>
      <c r="P76" s="268" t="s">
        <v>152</v>
      </c>
      <c r="Q76" s="264" t="s">
        <v>698</v>
      </c>
      <c r="R76" s="265" t="s">
        <v>698</v>
      </c>
      <c r="S76" s="265" t="s">
        <v>698</v>
      </c>
      <c r="T76" s="265" t="s">
        <v>698</v>
      </c>
      <c r="U76" s="265" t="s">
        <v>698</v>
      </c>
      <c r="V76" s="265" t="s">
        <v>698</v>
      </c>
      <c r="W76" s="265" t="s">
        <v>698</v>
      </c>
      <c r="X76" s="266" t="s">
        <v>153</v>
      </c>
      <c r="Y76" s="267" t="s">
        <v>153</v>
      </c>
      <c r="Z76" s="268" t="s">
        <v>153</v>
      </c>
      <c r="AA76" s="269" t="s">
        <v>154</v>
      </c>
      <c r="AB76" s="270" t="s">
        <v>154</v>
      </c>
      <c r="AC76" s="271" t="s">
        <v>154</v>
      </c>
      <c r="AD76" s="272">
        <v>7</v>
      </c>
      <c r="AE76" s="273"/>
    </row>
    <row r="77" spans="2:31" s="46" customFormat="1" ht="80.099999999999994" customHeight="1">
      <c r="B77" s="50">
        <v>73</v>
      </c>
      <c r="C77" s="274" t="s">
        <v>462</v>
      </c>
      <c r="D77" s="274" t="s">
        <v>462</v>
      </c>
      <c r="E77" s="274" t="s">
        <v>462</v>
      </c>
      <c r="F77" s="274" t="s">
        <v>462</v>
      </c>
      <c r="G77" s="274" t="s">
        <v>462</v>
      </c>
      <c r="H77" s="274" t="s">
        <v>462</v>
      </c>
      <c r="I77" s="274" t="s">
        <v>462</v>
      </c>
      <c r="J77" s="275" t="s">
        <v>155</v>
      </c>
      <c r="K77" s="276" t="s">
        <v>155</v>
      </c>
      <c r="L77" s="276" t="s">
        <v>155</v>
      </c>
      <c r="M77" s="276" t="s">
        <v>155</v>
      </c>
      <c r="N77" s="276" t="s">
        <v>155</v>
      </c>
      <c r="O77" s="276" t="s">
        <v>155</v>
      </c>
      <c r="P77" s="277" t="s">
        <v>155</v>
      </c>
      <c r="Q77" s="278" t="s">
        <v>699</v>
      </c>
      <c r="R77" s="274" t="s">
        <v>699</v>
      </c>
      <c r="S77" s="274" t="s">
        <v>699</v>
      </c>
      <c r="T77" s="274" t="s">
        <v>699</v>
      </c>
      <c r="U77" s="274" t="s">
        <v>699</v>
      </c>
      <c r="V77" s="274" t="s">
        <v>699</v>
      </c>
      <c r="W77" s="274" t="s">
        <v>699</v>
      </c>
      <c r="X77" s="275" t="s">
        <v>156</v>
      </c>
      <c r="Y77" s="276" t="s">
        <v>156</v>
      </c>
      <c r="Z77" s="277" t="s">
        <v>156</v>
      </c>
      <c r="AA77" s="279" t="s">
        <v>154</v>
      </c>
      <c r="AB77" s="280" t="s">
        <v>154</v>
      </c>
      <c r="AC77" s="281" t="s">
        <v>154</v>
      </c>
      <c r="AD77" s="282">
        <v>7</v>
      </c>
      <c r="AE77" s="283"/>
    </row>
    <row r="78" spans="2:31" s="46" customFormat="1" ht="60" customHeight="1">
      <c r="B78" s="50">
        <v>74</v>
      </c>
      <c r="C78" s="274" t="s">
        <v>463</v>
      </c>
      <c r="D78" s="274" t="s">
        <v>463</v>
      </c>
      <c r="E78" s="274" t="s">
        <v>463</v>
      </c>
      <c r="F78" s="274" t="s">
        <v>463</v>
      </c>
      <c r="G78" s="274" t="s">
        <v>463</v>
      </c>
      <c r="H78" s="274" t="s">
        <v>463</v>
      </c>
      <c r="I78" s="274" t="s">
        <v>463</v>
      </c>
      <c r="J78" s="275" t="s">
        <v>157</v>
      </c>
      <c r="K78" s="276" t="s">
        <v>157</v>
      </c>
      <c r="L78" s="276" t="s">
        <v>157</v>
      </c>
      <c r="M78" s="276" t="s">
        <v>157</v>
      </c>
      <c r="N78" s="276" t="s">
        <v>157</v>
      </c>
      <c r="O78" s="276" t="s">
        <v>157</v>
      </c>
      <c r="P78" s="277" t="s">
        <v>157</v>
      </c>
      <c r="Q78" s="278" t="s">
        <v>700</v>
      </c>
      <c r="R78" s="274" t="s">
        <v>700</v>
      </c>
      <c r="S78" s="274" t="s">
        <v>700</v>
      </c>
      <c r="T78" s="274" t="s">
        <v>700</v>
      </c>
      <c r="U78" s="274" t="s">
        <v>700</v>
      </c>
      <c r="V78" s="274" t="s">
        <v>700</v>
      </c>
      <c r="W78" s="274" t="s">
        <v>700</v>
      </c>
      <c r="X78" s="275" t="s">
        <v>158</v>
      </c>
      <c r="Y78" s="276" t="s">
        <v>158</v>
      </c>
      <c r="Z78" s="277" t="s">
        <v>158</v>
      </c>
      <c r="AA78" s="279" t="s">
        <v>154</v>
      </c>
      <c r="AB78" s="280" t="s">
        <v>154</v>
      </c>
      <c r="AC78" s="281" t="s">
        <v>154</v>
      </c>
      <c r="AD78" s="282">
        <v>7</v>
      </c>
      <c r="AE78" s="283"/>
    </row>
    <row r="79" spans="2:31" s="46" customFormat="1" ht="60" customHeight="1">
      <c r="B79" s="50">
        <v>75</v>
      </c>
      <c r="C79" s="274" t="s">
        <v>464</v>
      </c>
      <c r="D79" s="274" t="s">
        <v>464</v>
      </c>
      <c r="E79" s="274" t="s">
        <v>464</v>
      </c>
      <c r="F79" s="274" t="s">
        <v>464</v>
      </c>
      <c r="G79" s="274" t="s">
        <v>464</v>
      </c>
      <c r="H79" s="274" t="s">
        <v>464</v>
      </c>
      <c r="I79" s="274" t="s">
        <v>464</v>
      </c>
      <c r="J79" s="275" t="s">
        <v>159</v>
      </c>
      <c r="K79" s="276" t="s">
        <v>159</v>
      </c>
      <c r="L79" s="276" t="s">
        <v>159</v>
      </c>
      <c r="M79" s="276" t="s">
        <v>159</v>
      </c>
      <c r="N79" s="276" t="s">
        <v>159</v>
      </c>
      <c r="O79" s="276" t="s">
        <v>159</v>
      </c>
      <c r="P79" s="277" t="s">
        <v>159</v>
      </c>
      <c r="Q79" s="278" t="s">
        <v>701</v>
      </c>
      <c r="R79" s="274" t="s">
        <v>701</v>
      </c>
      <c r="S79" s="274" t="s">
        <v>701</v>
      </c>
      <c r="T79" s="274" t="s">
        <v>701</v>
      </c>
      <c r="U79" s="274" t="s">
        <v>701</v>
      </c>
      <c r="V79" s="274" t="s">
        <v>701</v>
      </c>
      <c r="W79" s="274" t="s">
        <v>701</v>
      </c>
      <c r="X79" s="275" t="s">
        <v>160</v>
      </c>
      <c r="Y79" s="276" t="s">
        <v>160</v>
      </c>
      <c r="Z79" s="277" t="s">
        <v>160</v>
      </c>
      <c r="AA79" s="279" t="s">
        <v>154</v>
      </c>
      <c r="AB79" s="280" t="s">
        <v>154</v>
      </c>
      <c r="AC79" s="281" t="s">
        <v>154</v>
      </c>
      <c r="AD79" s="282">
        <v>7</v>
      </c>
      <c r="AE79" s="283"/>
    </row>
    <row r="80" spans="2:31" s="46" customFormat="1" ht="60" customHeight="1">
      <c r="B80" s="50">
        <v>76</v>
      </c>
      <c r="C80" s="274" t="s">
        <v>465</v>
      </c>
      <c r="D80" s="274" t="s">
        <v>465</v>
      </c>
      <c r="E80" s="274" t="s">
        <v>465</v>
      </c>
      <c r="F80" s="274" t="s">
        <v>465</v>
      </c>
      <c r="G80" s="274" t="s">
        <v>465</v>
      </c>
      <c r="H80" s="274" t="s">
        <v>465</v>
      </c>
      <c r="I80" s="274" t="s">
        <v>465</v>
      </c>
      <c r="J80" s="275" t="s">
        <v>161</v>
      </c>
      <c r="K80" s="276" t="s">
        <v>161</v>
      </c>
      <c r="L80" s="276" t="s">
        <v>161</v>
      </c>
      <c r="M80" s="276" t="s">
        <v>161</v>
      </c>
      <c r="N80" s="276" t="s">
        <v>161</v>
      </c>
      <c r="O80" s="276" t="s">
        <v>161</v>
      </c>
      <c r="P80" s="277" t="s">
        <v>161</v>
      </c>
      <c r="Q80" s="278" t="s">
        <v>702</v>
      </c>
      <c r="R80" s="274" t="s">
        <v>702</v>
      </c>
      <c r="S80" s="274" t="s">
        <v>702</v>
      </c>
      <c r="T80" s="274" t="s">
        <v>702</v>
      </c>
      <c r="U80" s="274" t="s">
        <v>702</v>
      </c>
      <c r="V80" s="274" t="s">
        <v>702</v>
      </c>
      <c r="W80" s="274" t="s">
        <v>702</v>
      </c>
      <c r="X80" s="275" t="s">
        <v>162</v>
      </c>
      <c r="Y80" s="276" t="s">
        <v>162</v>
      </c>
      <c r="Z80" s="277" t="s">
        <v>162</v>
      </c>
      <c r="AA80" s="279" t="s">
        <v>154</v>
      </c>
      <c r="AB80" s="280" t="s">
        <v>154</v>
      </c>
      <c r="AC80" s="281" t="s">
        <v>154</v>
      </c>
      <c r="AD80" s="282">
        <v>7</v>
      </c>
      <c r="AE80" s="283"/>
    </row>
    <row r="81" spans="2:31" s="46" customFormat="1" ht="60" customHeight="1">
      <c r="B81" s="50">
        <v>77</v>
      </c>
      <c r="C81" s="274" t="s">
        <v>466</v>
      </c>
      <c r="D81" s="274" t="s">
        <v>466</v>
      </c>
      <c r="E81" s="274" t="s">
        <v>466</v>
      </c>
      <c r="F81" s="274" t="s">
        <v>466</v>
      </c>
      <c r="G81" s="274" t="s">
        <v>466</v>
      </c>
      <c r="H81" s="274" t="s">
        <v>466</v>
      </c>
      <c r="I81" s="274" t="s">
        <v>466</v>
      </c>
      <c r="J81" s="275" t="s">
        <v>163</v>
      </c>
      <c r="K81" s="276" t="s">
        <v>163</v>
      </c>
      <c r="L81" s="276" t="s">
        <v>163</v>
      </c>
      <c r="M81" s="276" t="s">
        <v>163</v>
      </c>
      <c r="N81" s="276" t="s">
        <v>163</v>
      </c>
      <c r="O81" s="276" t="s">
        <v>163</v>
      </c>
      <c r="P81" s="277" t="s">
        <v>163</v>
      </c>
      <c r="Q81" s="278" t="s">
        <v>703</v>
      </c>
      <c r="R81" s="274" t="s">
        <v>703</v>
      </c>
      <c r="S81" s="274" t="s">
        <v>703</v>
      </c>
      <c r="T81" s="274" t="s">
        <v>703</v>
      </c>
      <c r="U81" s="274" t="s">
        <v>703</v>
      </c>
      <c r="V81" s="274" t="s">
        <v>703</v>
      </c>
      <c r="W81" s="274" t="s">
        <v>703</v>
      </c>
      <c r="X81" s="275" t="s">
        <v>164</v>
      </c>
      <c r="Y81" s="276" t="s">
        <v>164</v>
      </c>
      <c r="Z81" s="277" t="s">
        <v>164</v>
      </c>
      <c r="AA81" s="279" t="s">
        <v>154</v>
      </c>
      <c r="AB81" s="280" t="s">
        <v>154</v>
      </c>
      <c r="AC81" s="281" t="s">
        <v>154</v>
      </c>
      <c r="AD81" s="282">
        <v>7</v>
      </c>
      <c r="AE81" s="283"/>
    </row>
    <row r="82" spans="2:31" s="46" customFormat="1" ht="60" customHeight="1">
      <c r="B82" s="50">
        <v>78</v>
      </c>
      <c r="C82" s="274" t="s">
        <v>467</v>
      </c>
      <c r="D82" s="274" t="s">
        <v>467</v>
      </c>
      <c r="E82" s="274" t="s">
        <v>467</v>
      </c>
      <c r="F82" s="274" t="s">
        <v>467</v>
      </c>
      <c r="G82" s="274" t="s">
        <v>467</v>
      </c>
      <c r="H82" s="274" t="s">
        <v>467</v>
      </c>
      <c r="I82" s="274" t="s">
        <v>467</v>
      </c>
      <c r="J82" s="275" t="s">
        <v>165</v>
      </c>
      <c r="K82" s="276" t="s">
        <v>165</v>
      </c>
      <c r="L82" s="276" t="s">
        <v>165</v>
      </c>
      <c r="M82" s="276" t="s">
        <v>165</v>
      </c>
      <c r="N82" s="276" t="s">
        <v>165</v>
      </c>
      <c r="O82" s="276" t="s">
        <v>165</v>
      </c>
      <c r="P82" s="277" t="s">
        <v>165</v>
      </c>
      <c r="Q82" s="278" t="s">
        <v>704</v>
      </c>
      <c r="R82" s="274" t="s">
        <v>704</v>
      </c>
      <c r="S82" s="274" t="s">
        <v>704</v>
      </c>
      <c r="T82" s="274" t="s">
        <v>704</v>
      </c>
      <c r="U82" s="274" t="s">
        <v>704</v>
      </c>
      <c r="V82" s="274" t="s">
        <v>704</v>
      </c>
      <c r="W82" s="274" t="s">
        <v>704</v>
      </c>
      <c r="X82" s="275" t="s">
        <v>166</v>
      </c>
      <c r="Y82" s="276" t="s">
        <v>166</v>
      </c>
      <c r="Z82" s="277" t="s">
        <v>166</v>
      </c>
      <c r="AA82" s="279" t="s">
        <v>154</v>
      </c>
      <c r="AB82" s="280" t="s">
        <v>154</v>
      </c>
      <c r="AC82" s="281" t="s">
        <v>154</v>
      </c>
      <c r="AD82" s="282">
        <v>7</v>
      </c>
      <c r="AE82" s="283"/>
    </row>
    <row r="83" spans="2:31" s="46" customFormat="1" ht="100.05" customHeight="1">
      <c r="B83" s="50">
        <v>79</v>
      </c>
      <c r="C83" s="274" t="s">
        <v>468</v>
      </c>
      <c r="D83" s="274" t="s">
        <v>468</v>
      </c>
      <c r="E83" s="274" t="s">
        <v>468</v>
      </c>
      <c r="F83" s="274" t="s">
        <v>468</v>
      </c>
      <c r="G83" s="274" t="s">
        <v>468</v>
      </c>
      <c r="H83" s="274" t="s">
        <v>468</v>
      </c>
      <c r="I83" s="274" t="s">
        <v>468</v>
      </c>
      <c r="J83" s="275" t="s">
        <v>167</v>
      </c>
      <c r="K83" s="276" t="s">
        <v>167</v>
      </c>
      <c r="L83" s="276" t="s">
        <v>167</v>
      </c>
      <c r="M83" s="276" t="s">
        <v>167</v>
      </c>
      <c r="N83" s="276" t="s">
        <v>167</v>
      </c>
      <c r="O83" s="276" t="s">
        <v>167</v>
      </c>
      <c r="P83" s="277" t="s">
        <v>167</v>
      </c>
      <c r="Q83" s="278" t="s">
        <v>705</v>
      </c>
      <c r="R83" s="274" t="s">
        <v>705</v>
      </c>
      <c r="S83" s="274" t="s">
        <v>705</v>
      </c>
      <c r="T83" s="274" t="s">
        <v>705</v>
      </c>
      <c r="U83" s="274" t="s">
        <v>705</v>
      </c>
      <c r="V83" s="274" t="s">
        <v>705</v>
      </c>
      <c r="W83" s="274" t="s">
        <v>705</v>
      </c>
      <c r="X83" s="275" t="s">
        <v>168</v>
      </c>
      <c r="Y83" s="276" t="s">
        <v>168</v>
      </c>
      <c r="Z83" s="277" t="s">
        <v>168</v>
      </c>
      <c r="AA83" s="279" t="s">
        <v>154</v>
      </c>
      <c r="AB83" s="280" t="s">
        <v>154</v>
      </c>
      <c r="AC83" s="281" t="s">
        <v>154</v>
      </c>
      <c r="AD83" s="282">
        <v>7</v>
      </c>
      <c r="AE83" s="283"/>
    </row>
    <row r="84" spans="2:31" s="46" customFormat="1" ht="100.05" customHeight="1">
      <c r="B84" s="50">
        <v>80</v>
      </c>
      <c r="C84" s="274" t="s">
        <v>469</v>
      </c>
      <c r="D84" s="274" t="s">
        <v>469</v>
      </c>
      <c r="E84" s="274" t="s">
        <v>469</v>
      </c>
      <c r="F84" s="274" t="s">
        <v>469</v>
      </c>
      <c r="G84" s="274" t="s">
        <v>469</v>
      </c>
      <c r="H84" s="274" t="s">
        <v>469</v>
      </c>
      <c r="I84" s="274" t="s">
        <v>469</v>
      </c>
      <c r="J84" s="275" t="s">
        <v>169</v>
      </c>
      <c r="K84" s="276" t="s">
        <v>169</v>
      </c>
      <c r="L84" s="276" t="s">
        <v>169</v>
      </c>
      <c r="M84" s="276" t="s">
        <v>169</v>
      </c>
      <c r="N84" s="276" t="s">
        <v>169</v>
      </c>
      <c r="O84" s="276" t="s">
        <v>169</v>
      </c>
      <c r="P84" s="277" t="s">
        <v>169</v>
      </c>
      <c r="Q84" s="278" t="s">
        <v>706</v>
      </c>
      <c r="R84" s="274" t="s">
        <v>706</v>
      </c>
      <c r="S84" s="274" t="s">
        <v>706</v>
      </c>
      <c r="T84" s="274" t="s">
        <v>706</v>
      </c>
      <c r="U84" s="274" t="s">
        <v>706</v>
      </c>
      <c r="V84" s="274" t="s">
        <v>706</v>
      </c>
      <c r="W84" s="274" t="s">
        <v>706</v>
      </c>
      <c r="X84" s="275" t="s">
        <v>170</v>
      </c>
      <c r="Y84" s="276" t="s">
        <v>170</v>
      </c>
      <c r="Z84" s="277" t="s">
        <v>170</v>
      </c>
      <c r="AA84" s="279" t="s">
        <v>154</v>
      </c>
      <c r="AB84" s="280" t="s">
        <v>154</v>
      </c>
      <c r="AC84" s="281" t="s">
        <v>154</v>
      </c>
      <c r="AD84" s="282">
        <v>7</v>
      </c>
      <c r="AE84" s="283"/>
    </row>
    <row r="85" spans="2:31" s="46" customFormat="1" ht="60" customHeight="1">
      <c r="B85" s="50">
        <v>81</v>
      </c>
      <c r="C85" s="274" t="s">
        <v>470</v>
      </c>
      <c r="D85" s="274" t="s">
        <v>470</v>
      </c>
      <c r="E85" s="274" t="s">
        <v>470</v>
      </c>
      <c r="F85" s="274" t="s">
        <v>470</v>
      </c>
      <c r="G85" s="274" t="s">
        <v>470</v>
      </c>
      <c r="H85" s="274" t="s">
        <v>470</v>
      </c>
      <c r="I85" s="274" t="s">
        <v>470</v>
      </c>
      <c r="J85" s="275" t="s">
        <v>171</v>
      </c>
      <c r="K85" s="276" t="s">
        <v>171</v>
      </c>
      <c r="L85" s="276" t="s">
        <v>171</v>
      </c>
      <c r="M85" s="276" t="s">
        <v>171</v>
      </c>
      <c r="N85" s="276" t="s">
        <v>171</v>
      </c>
      <c r="O85" s="276" t="s">
        <v>171</v>
      </c>
      <c r="P85" s="277" t="s">
        <v>171</v>
      </c>
      <c r="Q85" s="278" t="s">
        <v>707</v>
      </c>
      <c r="R85" s="274" t="s">
        <v>707</v>
      </c>
      <c r="S85" s="274" t="s">
        <v>707</v>
      </c>
      <c r="T85" s="274" t="s">
        <v>707</v>
      </c>
      <c r="U85" s="274" t="s">
        <v>707</v>
      </c>
      <c r="V85" s="274" t="s">
        <v>707</v>
      </c>
      <c r="W85" s="274" t="s">
        <v>707</v>
      </c>
      <c r="X85" s="275" t="s">
        <v>172</v>
      </c>
      <c r="Y85" s="276" t="s">
        <v>172</v>
      </c>
      <c r="Z85" s="277" t="s">
        <v>172</v>
      </c>
      <c r="AA85" s="279" t="s">
        <v>154</v>
      </c>
      <c r="AB85" s="280" t="s">
        <v>154</v>
      </c>
      <c r="AC85" s="281" t="s">
        <v>154</v>
      </c>
      <c r="AD85" s="282">
        <v>7</v>
      </c>
      <c r="AE85" s="283"/>
    </row>
    <row r="86" spans="2:31" s="46" customFormat="1" ht="60" customHeight="1">
      <c r="B86" s="50">
        <v>82</v>
      </c>
      <c r="C86" s="274" t="s">
        <v>471</v>
      </c>
      <c r="D86" s="274" t="s">
        <v>471</v>
      </c>
      <c r="E86" s="274" t="s">
        <v>471</v>
      </c>
      <c r="F86" s="274" t="s">
        <v>471</v>
      </c>
      <c r="G86" s="274" t="s">
        <v>471</v>
      </c>
      <c r="H86" s="274" t="s">
        <v>471</v>
      </c>
      <c r="I86" s="274" t="s">
        <v>471</v>
      </c>
      <c r="J86" s="275" t="s">
        <v>173</v>
      </c>
      <c r="K86" s="276" t="s">
        <v>173</v>
      </c>
      <c r="L86" s="276" t="s">
        <v>173</v>
      </c>
      <c r="M86" s="276" t="s">
        <v>173</v>
      </c>
      <c r="N86" s="276" t="s">
        <v>173</v>
      </c>
      <c r="O86" s="276" t="s">
        <v>173</v>
      </c>
      <c r="P86" s="277" t="s">
        <v>173</v>
      </c>
      <c r="Q86" s="278" t="s">
        <v>708</v>
      </c>
      <c r="R86" s="274" t="s">
        <v>708</v>
      </c>
      <c r="S86" s="274" t="s">
        <v>708</v>
      </c>
      <c r="T86" s="274" t="s">
        <v>708</v>
      </c>
      <c r="U86" s="274" t="s">
        <v>708</v>
      </c>
      <c r="V86" s="274" t="s">
        <v>708</v>
      </c>
      <c r="W86" s="274" t="s">
        <v>708</v>
      </c>
      <c r="X86" s="275" t="s">
        <v>174</v>
      </c>
      <c r="Y86" s="276" t="s">
        <v>174</v>
      </c>
      <c r="Z86" s="277" t="s">
        <v>174</v>
      </c>
      <c r="AA86" s="279" t="s">
        <v>154</v>
      </c>
      <c r="AB86" s="280" t="s">
        <v>154</v>
      </c>
      <c r="AC86" s="281" t="s">
        <v>154</v>
      </c>
      <c r="AD86" s="282">
        <v>7</v>
      </c>
      <c r="AE86" s="283"/>
    </row>
    <row r="87" spans="2:31" s="46" customFormat="1" ht="120" customHeight="1">
      <c r="B87" s="50">
        <v>83</v>
      </c>
      <c r="C87" s="274" t="s">
        <v>472</v>
      </c>
      <c r="D87" s="274" t="s">
        <v>472</v>
      </c>
      <c r="E87" s="274" t="s">
        <v>472</v>
      </c>
      <c r="F87" s="274" t="s">
        <v>472</v>
      </c>
      <c r="G87" s="274" t="s">
        <v>472</v>
      </c>
      <c r="H87" s="274" t="s">
        <v>472</v>
      </c>
      <c r="I87" s="274" t="s">
        <v>472</v>
      </c>
      <c r="J87" s="275" t="s">
        <v>578</v>
      </c>
      <c r="K87" s="276" t="s">
        <v>578</v>
      </c>
      <c r="L87" s="276" t="s">
        <v>578</v>
      </c>
      <c r="M87" s="276" t="s">
        <v>578</v>
      </c>
      <c r="N87" s="276" t="s">
        <v>578</v>
      </c>
      <c r="O87" s="276" t="s">
        <v>578</v>
      </c>
      <c r="P87" s="277" t="s">
        <v>578</v>
      </c>
      <c r="Q87" s="278" t="s">
        <v>709</v>
      </c>
      <c r="R87" s="274" t="s">
        <v>709</v>
      </c>
      <c r="S87" s="274" t="s">
        <v>709</v>
      </c>
      <c r="T87" s="274" t="s">
        <v>709</v>
      </c>
      <c r="U87" s="274" t="s">
        <v>709</v>
      </c>
      <c r="V87" s="274" t="s">
        <v>709</v>
      </c>
      <c r="W87" s="274" t="s">
        <v>709</v>
      </c>
      <c r="X87" s="275" t="s">
        <v>175</v>
      </c>
      <c r="Y87" s="276" t="s">
        <v>175</v>
      </c>
      <c r="Z87" s="277" t="s">
        <v>175</v>
      </c>
      <c r="AA87" s="279" t="s">
        <v>154</v>
      </c>
      <c r="AB87" s="280" t="s">
        <v>154</v>
      </c>
      <c r="AC87" s="281" t="s">
        <v>154</v>
      </c>
      <c r="AD87" s="282">
        <v>7</v>
      </c>
      <c r="AE87" s="283"/>
    </row>
    <row r="88" spans="2:31" s="46" customFormat="1" ht="60" customHeight="1" thickBot="1">
      <c r="B88" s="52">
        <v>84</v>
      </c>
      <c r="C88" s="254" t="s">
        <v>473</v>
      </c>
      <c r="D88" s="254" t="s">
        <v>473</v>
      </c>
      <c r="E88" s="254" t="s">
        <v>473</v>
      </c>
      <c r="F88" s="254" t="s">
        <v>473</v>
      </c>
      <c r="G88" s="254" t="s">
        <v>473</v>
      </c>
      <c r="H88" s="254" t="s">
        <v>473</v>
      </c>
      <c r="I88" s="254" t="s">
        <v>473</v>
      </c>
      <c r="J88" s="255" t="s">
        <v>176</v>
      </c>
      <c r="K88" s="256" t="s">
        <v>176</v>
      </c>
      <c r="L88" s="256" t="s">
        <v>176</v>
      </c>
      <c r="M88" s="256" t="s">
        <v>176</v>
      </c>
      <c r="N88" s="256" t="s">
        <v>176</v>
      </c>
      <c r="O88" s="256" t="s">
        <v>176</v>
      </c>
      <c r="P88" s="257" t="s">
        <v>176</v>
      </c>
      <c r="Q88" s="258" t="s">
        <v>710</v>
      </c>
      <c r="R88" s="254" t="s">
        <v>710</v>
      </c>
      <c r="S88" s="254" t="s">
        <v>710</v>
      </c>
      <c r="T88" s="254" t="s">
        <v>710</v>
      </c>
      <c r="U88" s="254" t="s">
        <v>710</v>
      </c>
      <c r="V88" s="254" t="s">
        <v>710</v>
      </c>
      <c r="W88" s="254" t="s">
        <v>710</v>
      </c>
      <c r="X88" s="255" t="s">
        <v>177</v>
      </c>
      <c r="Y88" s="256" t="s">
        <v>177</v>
      </c>
      <c r="Z88" s="257" t="s">
        <v>177</v>
      </c>
      <c r="AA88" s="259" t="s">
        <v>154</v>
      </c>
      <c r="AB88" s="260" t="s">
        <v>154</v>
      </c>
      <c r="AC88" s="261" t="s">
        <v>154</v>
      </c>
      <c r="AD88" s="262">
        <v>7</v>
      </c>
      <c r="AE88" s="263"/>
    </row>
    <row r="89" spans="2:31" s="46" customFormat="1" ht="60" customHeight="1" thickTop="1">
      <c r="B89" s="53">
        <v>85</v>
      </c>
      <c r="C89" s="294" t="s">
        <v>474</v>
      </c>
      <c r="D89" s="294" t="s">
        <v>474</v>
      </c>
      <c r="E89" s="294" t="s">
        <v>474</v>
      </c>
      <c r="F89" s="294" t="s">
        <v>474</v>
      </c>
      <c r="G89" s="294" t="s">
        <v>474</v>
      </c>
      <c r="H89" s="294" t="s">
        <v>474</v>
      </c>
      <c r="I89" s="294" t="s">
        <v>474</v>
      </c>
      <c r="J89" s="295" t="s">
        <v>178</v>
      </c>
      <c r="K89" s="296" t="s">
        <v>178</v>
      </c>
      <c r="L89" s="296" t="s">
        <v>178</v>
      </c>
      <c r="M89" s="296" t="s">
        <v>178</v>
      </c>
      <c r="N89" s="296" t="s">
        <v>178</v>
      </c>
      <c r="O89" s="296" t="s">
        <v>178</v>
      </c>
      <c r="P89" s="297" t="s">
        <v>178</v>
      </c>
      <c r="Q89" s="298" t="s">
        <v>711</v>
      </c>
      <c r="R89" s="294" t="s">
        <v>711</v>
      </c>
      <c r="S89" s="294" t="s">
        <v>711</v>
      </c>
      <c r="T89" s="294" t="s">
        <v>711</v>
      </c>
      <c r="U89" s="294" t="s">
        <v>711</v>
      </c>
      <c r="V89" s="294" t="s">
        <v>711</v>
      </c>
      <c r="W89" s="294" t="s">
        <v>711</v>
      </c>
      <c r="X89" s="295" t="s">
        <v>179</v>
      </c>
      <c r="Y89" s="296" t="s">
        <v>179</v>
      </c>
      <c r="Z89" s="297" t="s">
        <v>179</v>
      </c>
      <c r="AA89" s="299" t="s">
        <v>180</v>
      </c>
      <c r="AB89" s="300" t="s">
        <v>180</v>
      </c>
      <c r="AC89" s="301" t="s">
        <v>180</v>
      </c>
      <c r="AD89" s="302">
        <v>8</v>
      </c>
      <c r="AE89" s="303"/>
    </row>
    <row r="90" spans="2:31" s="46" customFormat="1" ht="60" customHeight="1">
      <c r="B90" s="50">
        <v>86</v>
      </c>
      <c r="C90" s="274" t="s">
        <v>475</v>
      </c>
      <c r="D90" s="274" t="s">
        <v>475</v>
      </c>
      <c r="E90" s="274" t="s">
        <v>475</v>
      </c>
      <c r="F90" s="274" t="s">
        <v>475</v>
      </c>
      <c r="G90" s="274" t="s">
        <v>475</v>
      </c>
      <c r="H90" s="274" t="s">
        <v>475</v>
      </c>
      <c r="I90" s="274" t="s">
        <v>475</v>
      </c>
      <c r="J90" s="275" t="s">
        <v>181</v>
      </c>
      <c r="K90" s="276" t="s">
        <v>181</v>
      </c>
      <c r="L90" s="276" t="s">
        <v>181</v>
      </c>
      <c r="M90" s="276" t="s">
        <v>181</v>
      </c>
      <c r="N90" s="276" t="s">
        <v>181</v>
      </c>
      <c r="O90" s="276" t="s">
        <v>181</v>
      </c>
      <c r="P90" s="277" t="s">
        <v>181</v>
      </c>
      <c r="Q90" s="278" t="s">
        <v>712</v>
      </c>
      <c r="R90" s="274" t="s">
        <v>712</v>
      </c>
      <c r="S90" s="274" t="s">
        <v>712</v>
      </c>
      <c r="T90" s="274" t="s">
        <v>712</v>
      </c>
      <c r="U90" s="274" t="s">
        <v>712</v>
      </c>
      <c r="V90" s="274" t="s">
        <v>712</v>
      </c>
      <c r="W90" s="274" t="s">
        <v>712</v>
      </c>
      <c r="X90" s="275" t="s">
        <v>182</v>
      </c>
      <c r="Y90" s="276" t="s">
        <v>182</v>
      </c>
      <c r="Z90" s="277" t="s">
        <v>182</v>
      </c>
      <c r="AA90" s="279" t="s">
        <v>180</v>
      </c>
      <c r="AB90" s="280" t="s">
        <v>180</v>
      </c>
      <c r="AC90" s="281" t="s">
        <v>180</v>
      </c>
      <c r="AD90" s="282">
        <v>8</v>
      </c>
      <c r="AE90" s="283"/>
    </row>
    <row r="91" spans="2:31" s="46" customFormat="1" ht="60" customHeight="1">
      <c r="B91" s="50">
        <v>87</v>
      </c>
      <c r="C91" s="274" t="s">
        <v>476</v>
      </c>
      <c r="D91" s="274" t="s">
        <v>476</v>
      </c>
      <c r="E91" s="274" t="s">
        <v>476</v>
      </c>
      <c r="F91" s="274" t="s">
        <v>476</v>
      </c>
      <c r="G91" s="274" t="s">
        <v>476</v>
      </c>
      <c r="H91" s="274" t="s">
        <v>476</v>
      </c>
      <c r="I91" s="274" t="s">
        <v>476</v>
      </c>
      <c r="J91" s="275" t="s">
        <v>183</v>
      </c>
      <c r="K91" s="276" t="s">
        <v>183</v>
      </c>
      <c r="L91" s="276" t="s">
        <v>183</v>
      </c>
      <c r="M91" s="276" t="s">
        <v>183</v>
      </c>
      <c r="N91" s="276" t="s">
        <v>183</v>
      </c>
      <c r="O91" s="276" t="s">
        <v>183</v>
      </c>
      <c r="P91" s="277" t="s">
        <v>183</v>
      </c>
      <c r="Q91" s="278" t="s">
        <v>713</v>
      </c>
      <c r="R91" s="274" t="s">
        <v>713</v>
      </c>
      <c r="S91" s="274" t="s">
        <v>713</v>
      </c>
      <c r="T91" s="274" t="s">
        <v>713</v>
      </c>
      <c r="U91" s="274" t="s">
        <v>713</v>
      </c>
      <c r="V91" s="274" t="s">
        <v>713</v>
      </c>
      <c r="W91" s="274" t="s">
        <v>713</v>
      </c>
      <c r="X91" s="275" t="s">
        <v>184</v>
      </c>
      <c r="Y91" s="276" t="s">
        <v>184</v>
      </c>
      <c r="Z91" s="277" t="s">
        <v>184</v>
      </c>
      <c r="AA91" s="279" t="s">
        <v>180</v>
      </c>
      <c r="AB91" s="280" t="s">
        <v>180</v>
      </c>
      <c r="AC91" s="281" t="s">
        <v>180</v>
      </c>
      <c r="AD91" s="282">
        <v>8</v>
      </c>
      <c r="AE91" s="283"/>
    </row>
    <row r="92" spans="2:31" s="46" customFormat="1" ht="140.1" customHeight="1">
      <c r="B92" s="50">
        <v>88</v>
      </c>
      <c r="C92" s="274" t="s">
        <v>477</v>
      </c>
      <c r="D92" s="274" t="s">
        <v>477</v>
      </c>
      <c r="E92" s="274" t="s">
        <v>477</v>
      </c>
      <c r="F92" s="274" t="s">
        <v>477</v>
      </c>
      <c r="G92" s="274" t="s">
        <v>477</v>
      </c>
      <c r="H92" s="274" t="s">
        <v>477</v>
      </c>
      <c r="I92" s="274" t="s">
        <v>477</v>
      </c>
      <c r="J92" s="275" t="s">
        <v>579</v>
      </c>
      <c r="K92" s="276" t="s">
        <v>579</v>
      </c>
      <c r="L92" s="276" t="s">
        <v>579</v>
      </c>
      <c r="M92" s="276" t="s">
        <v>579</v>
      </c>
      <c r="N92" s="276" t="s">
        <v>579</v>
      </c>
      <c r="O92" s="276" t="s">
        <v>579</v>
      </c>
      <c r="P92" s="277" t="s">
        <v>579</v>
      </c>
      <c r="Q92" s="278" t="s">
        <v>714</v>
      </c>
      <c r="R92" s="274" t="s">
        <v>714</v>
      </c>
      <c r="S92" s="274" t="s">
        <v>714</v>
      </c>
      <c r="T92" s="274" t="s">
        <v>714</v>
      </c>
      <c r="U92" s="274" t="s">
        <v>714</v>
      </c>
      <c r="V92" s="274" t="s">
        <v>714</v>
      </c>
      <c r="W92" s="274" t="s">
        <v>714</v>
      </c>
      <c r="X92" s="275" t="s">
        <v>812</v>
      </c>
      <c r="Y92" s="276" t="s">
        <v>812</v>
      </c>
      <c r="Z92" s="277" t="s">
        <v>812</v>
      </c>
      <c r="AA92" s="279" t="s">
        <v>180</v>
      </c>
      <c r="AB92" s="280" t="s">
        <v>180</v>
      </c>
      <c r="AC92" s="281" t="s">
        <v>180</v>
      </c>
      <c r="AD92" s="282">
        <v>8</v>
      </c>
      <c r="AE92" s="283"/>
    </row>
    <row r="93" spans="2:31" s="46" customFormat="1" ht="80.099999999999994" customHeight="1">
      <c r="B93" s="50">
        <v>89</v>
      </c>
      <c r="C93" s="274" t="s">
        <v>478</v>
      </c>
      <c r="D93" s="274" t="s">
        <v>478</v>
      </c>
      <c r="E93" s="274" t="s">
        <v>478</v>
      </c>
      <c r="F93" s="274" t="s">
        <v>478</v>
      </c>
      <c r="G93" s="274" t="s">
        <v>478</v>
      </c>
      <c r="H93" s="274" t="s">
        <v>478</v>
      </c>
      <c r="I93" s="274" t="s">
        <v>478</v>
      </c>
      <c r="J93" s="275" t="s">
        <v>185</v>
      </c>
      <c r="K93" s="276" t="s">
        <v>185</v>
      </c>
      <c r="L93" s="276" t="s">
        <v>185</v>
      </c>
      <c r="M93" s="276" t="s">
        <v>185</v>
      </c>
      <c r="N93" s="276" t="s">
        <v>185</v>
      </c>
      <c r="O93" s="276" t="s">
        <v>185</v>
      </c>
      <c r="P93" s="277" t="s">
        <v>185</v>
      </c>
      <c r="Q93" s="278" t="s">
        <v>715</v>
      </c>
      <c r="R93" s="274" t="s">
        <v>715</v>
      </c>
      <c r="S93" s="274" t="s">
        <v>715</v>
      </c>
      <c r="T93" s="274" t="s">
        <v>715</v>
      </c>
      <c r="U93" s="274" t="s">
        <v>715</v>
      </c>
      <c r="V93" s="274" t="s">
        <v>715</v>
      </c>
      <c r="W93" s="274" t="s">
        <v>715</v>
      </c>
      <c r="X93" s="275" t="s">
        <v>813</v>
      </c>
      <c r="Y93" s="276" t="s">
        <v>813</v>
      </c>
      <c r="Z93" s="277" t="s">
        <v>813</v>
      </c>
      <c r="AA93" s="279" t="s">
        <v>180</v>
      </c>
      <c r="AB93" s="280" t="s">
        <v>180</v>
      </c>
      <c r="AC93" s="281" t="s">
        <v>180</v>
      </c>
      <c r="AD93" s="282">
        <v>8</v>
      </c>
      <c r="AE93" s="283"/>
    </row>
    <row r="94" spans="2:31" s="46" customFormat="1" ht="60" customHeight="1">
      <c r="B94" s="50">
        <v>90</v>
      </c>
      <c r="C94" s="274" t="s">
        <v>479</v>
      </c>
      <c r="D94" s="274" t="s">
        <v>479</v>
      </c>
      <c r="E94" s="274" t="s">
        <v>479</v>
      </c>
      <c r="F94" s="274" t="s">
        <v>479</v>
      </c>
      <c r="G94" s="274" t="s">
        <v>479</v>
      </c>
      <c r="H94" s="274" t="s">
        <v>479</v>
      </c>
      <c r="I94" s="274" t="s">
        <v>479</v>
      </c>
      <c r="J94" s="275" t="s">
        <v>186</v>
      </c>
      <c r="K94" s="276" t="s">
        <v>186</v>
      </c>
      <c r="L94" s="276" t="s">
        <v>186</v>
      </c>
      <c r="M94" s="276" t="s">
        <v>186</v>
      </c>
      <c r="N94" s="276" t="s">
        <v>186</v>
      </c>
      <c r="O94" s="276" t="s">
        <v>186</v>
      </c>
      <c r="P94" s="277" t="s">
        <v>186</v>
      </c>
      <c r="Q94" s="278" t="s">
        <v>716</v>
      </c>
      <c r="R94" s="274" t="s">
        <v>716</v>
      </c>
      <c r="S94" s="274" t="s">
        <v>716</v>
      </c>
      <c r="T94" s="274" t="s">
        <v>716</v>
      </c>
      <c r="U94" s="274" t="s">
        <v>716</v>
      </c>
      <c r="V94" s="274" t="s">
        <v>716</v>
      </c>
      <c r="W94" s="274" t="s">
        <v>716</v>
      </c>
      <c r="X94" s="275" t="s">
        <v>187</v>
      </c>
      <c r="Y94" s="276" t="s">
        <v>187</v>
      </c>
      <c r="Z94" s="277" t="s">
        <v>187</v>
      </c>
      <c r="AA94" s="279" t="s">
        <v>180</v>
      </c>
      <c r="AB94" s="280" t="s">
        <v>180</v>
      </c>
      <c r="AC94" s="281" t="s">
        <v>180</v>
      </c>
      <c r="AD94" s="282">
        <v>8</v>
      </c>
      <c r="AE94" s="283"/>
    </row>
    <row r="95" spans="2:31" s="46" customFormat="1" ht="60" customHeight="1">
      <c r="B95" s="50">
        <v>91</v>
      </c>
      <c r="C95" s="274" t="s">
        <v>480</v>
      </c>
      <c r="D95" s="274" t="s">
        <v>480</v>
      </c>
      <c r="E95" s="274" t="s">
        <v>480</v>
      </c>
      <c r="F95" s="274" t="s">
        <v>480</v>
      </c>
      <c r="G95" s="274" t="s">
        <v>480</v>
      </c>
      <c r="H95" s="274" t="s">
        <v>480</v>
      </c>
      <c r="I95" s="274" t="s">
        <v>480</v>
      </c>
      <c r="J95" s="275" t="s">
        <v>188</v>
      </c>
      <c r="K95" s="276" t="s">
        <v>188</v>
      </c>
      <c r="L95" s="276" t="s">
        <v>188</v>
      </c>
      <c r="M95" s="276" t="s">
        <v>188</v>
      </c>
      <c r="N95" s="276" t="s">
        <v>188</v>
      </c>
      <c r="O95" s="276" t="s">
        <v>188</v>
      </c>
      <c r="P95" s="277" t="s">
        <v>188</v>
      </c>
      <c r="Q95" s="278" t="s">
        <v>717</v>
      </c>
      <c r="R95" s="274" t="s">
        <v>717</v>
      </c>
      <c r="S95" s="274" t="s">
        <v>717</v>
      </c>
      <c r="T95" s="274" t="s">
        <v>717</v>
      </c>
      <c r="U95" s="274" t="s">
        <v>717</v>
      </c>
      <c r="V95" s="274" t="s">
        <v>717</v>
      </c>
      <c r="W95" s="274" t="s">
        <v>717</v>
      </c>
      <c r="X95" s="275" t="s">
        <v>189</v>
      </c>
      <c r="Y95" s="276" t="s">
        <v>189</v>
      </c>
      <c r="Z95" s="277" t="s">
        <v>189</v>
      </c>
      <c r="AA95" s="279" t="s">
        <v>180</v>
      </c>
      <c r="AB95" s="280" t="s">
        <v>180</v>
      </c>
      <c r="AC95" s="281" t="s">
        <v>180</v>
      </c>
      <c r="AD95" s="282">
        <v>8</v>
      </c>
      <c r="AE95" s="283"/>
    </row>
    <row r="96" spans="2:31" s="46" customFormat="1" ht="60" customHeight="1">
      <c r="B96" s="50">
        <v>92</v>
      </c>
      <c r="C96" s="274" t="s">
        <v>481</v>
      </c>
      <c r="D96" s="274" t="s">
        <v>481</v>
      </c>
      <c r="E96" s="274" t="s">
        <v>481</v>
      </c>
      <c r="F96" s="274" t="s">
        <v>481</v>
      </c>
      <c r="G96" s="274" t="s">
        <v>481</v>
      </c>
      <c r="H96" s="274" t="s">
        <v>481</v>
      </c>
      <c r="I96" s="274" t="s">
        <v>481</v>
      </c>
      <c r="J96" s="275" t="s">
        <v>190</v>
      </c>
      <c r="K96" s="276" t="s">
        <v>190</v>
      </c>
      <c r="L96" s="276" t="s">
        <v>190</v>
      </c>
      <c r="M96" s="276" t="s">
        <v>190</v>
      </c>
      <c r="N96" s="276" t="s">
        <v>190</v>
      </c>
      <c r="O96" s="276" t="s">
        <v>190</v>
      </c>
      <c r="P96" s="277" t="s">
        <v>190</v>
      </c>
      <c r="Q96" s="278" t="s">
        <v>481</v>
      </c>
      <c r="R96" s="274" t="s">
        <v>481</v>
      </c>
      <c r="S96" s="274" t="s">
        <v>481</v>
      </c>
      <c r="T96" s="274" t="s">
        <v>481</v>
      </c>
      <c r="U96" s="274" t="s">
        <v>481</v>
      </c>
      <c r="V96" s="274" t="s">
        <v>481</v>
      </c>
      <c r="W96" s="274" t="s">
        <v>481</v>
      </c>
      <c r="X96" s="275" t="s">
        <v>191</v>
      </c>
      <c r="Y96" s="276" t="s">
        <v>191</v>
      </c>
      <c r="Z96" s="277" t="s">
        <v>191</v>
      </c>
      <c r="AA96" s="279" t="s">
        <v>180</v>
      </c>
      <c r="AB96" s="280" t="s">
        <v>180</v>
      </c>
      <c r="AC96" s="281" t="s">
        <v>180</v>
      </c>
      <c r="AD96" s="282">
        <v>8</v>
      </c>
      <c r="AE96" s="283"/>
    </row>
    <row r="97" spans="2:31" s="46" customFormat="1" ht="60" customHeight="1">
      <c r="B97" s="50">
        <v>93</v>
      </c>
      <c r="C97" s="274" t="s">
        <v>482</v>
      </c>
      <c r="D97" s="274" t="s">
        <v>482</v>
      </c>
      <c r="E97" s="274" t="s">
        <v>482</v>
      </c>
      <c r="F97" s="274" t="s">
        <v>482</v>
      </c>
      <c r="G97" s="274" t="s">
        <v>482</v>
      </c>
      <c r="H97" s="274" t="s">
        <v>482</v>
      </c>
      <c r="I97" s="274" t="s">
        <v>482</v>
      </c>
      <c r="J97" s="275" t="s">
        <v>192</v>
      </c>
      <c r="K97" s="276" t="s">
        <v>192</v>
      </c>
      <c r="L97" s="276" t="s">
        <v>192</v>
      </c>
      <c r="M97" s="276" t="s">
        <v>192</v>
      </c>
      <c r="N97" s="276" t="s">
        <v>192</v>
      </c>
      <c r="O97" s="276" t="s">
        <v>192</v>
      </c>
      <c r="P97" s="277" t="s">
        <v>192</v>
      </c>
      <c r="Q97" s="278" t="s">
        <v>718</v>
      </c>
      <c r="R97" s="274" t="s">
        <v>718</v>
      </c>
      <c r="S97" s="274" t="s">
        <v>718</v>
      </c>
      <c r="T97" s="274" t="s">
        <v>718</v>
      </c>
      <c r="U97" s="274" t="s">
        <v>718</v>
      </c>
      <c r="V97" s="274" t="s">
        <v>718</v>
      </c>
      <c r="W97" s="274" t="s">
        <v>718</v>
      </c>
      <c r="X97" s="275" t="s">
        <v>193</v>
      </c>
      <c r="Y97" s="276" t="s">
        <v>193</v>
      </c>
      <c r="Z97" s="277" t="s">
        <v>193</v>
      </c>
      <c r="AA97" s="279" t="s">
        <v>180</v>
      </c>
      <c r="AB97" s="280" t="s">
        <v>180</v>
      </c>
      <c r="AC97" s="281" t="s">
        <v>180</v>
      </c>
      <c r="AD97" s="282">
        <v>8</v>
      </c>
      <c r="AE97" s="283"/>
    </row>
    <row r="98" spans="2:31" s="46" customFormat="1" ht="60" customHeight="1">
      <c r="B98" s="50">
        <v>94</v>
      </c>
      <c r="C98" s="274" t="s">
        <v>483</v>
      </c>
      <c r="D98" s="274" t="s">
        <v>483</v>
      </c>
      <c r="E98" s="274" t="s">
        <v>483</v>
      </c>
      <c r="F98" s="274" t="s">
        <v>483</v>
      </c>
      <c r="G98" s="274" t="s">
        <v>483</v>
      </c>
      <c r="H98" s="274" t="s">
        <v>483</v>
      </c>
      <c r="I98" s="274" t="s">
        <v>483</v>
      </c>
      <c r="J98" s="275" t="s">
        <v>194</v>
      </c>
      <c r="K98" s="276" t="s">
        <v>194</v>
      </c>
      <c r="L98" s="276" t="s">
        <v>194</v>
      </c>
      <c r="M98" s="276" t="s">
        <v>194</v>
      </c>
      <c r="N98" s="276" t="s">
        <v>194</v>
      </c>
      <c r="O98" s="276" t="s">
        <v>194</v>
      </c>
      <c r="P98" s="277" t="s">
        <v>194</v>
      </c>
      <c r="Q98" s="278" t="s">
        <v>719</v>
      </c>
      <c r="R98" s="274" t="s">
        <v>719</v>
      </c>
      <c r="S98" s="274" t="s">
        <v>719</v>
      </c>
      <c r="T98" s="274" t="s">
        <v>719</v>
      </c>
      <c r="U98" s="274" t="s">
        <v>719</v>
      </c>
      <c r="V98" s="274" t="s">
        <v>719</v>
      </c>
      <c r="W98" s="274" t="s">
        <v>719</v>
      </c>
      <c r="X98" s="275" t="s">
        <v>195</v>
      </c>
      <c r="Y98" s="276" t="s">
        <v>195</v>
      </c>
      <c r="Z98" s="277" t="s">
        <v>195</v>
      </c>
      <c r="AA98" s="279" t="s">
        <v>180</v>
      </c>
      <c r="AB98" s="280" t="s">
        <v>180</v>
      </c>
      <c r="AC98" s="281" t="s">
        <v>180</v>
      </c>
      <c r="AD98" s="282">
        <v>8</v>
      </c>
      <c r="AE98" s="283"/>
    </row>
    <row r="99" spans="2:31" s="46" customFormat="1" ht="60" customHeight="1">
      <c r="B99" s="50">
        <v>95</v>
      </c>
      <c r="C99" s="274" t="s">
        <v>484</v>
      </c>
      <c r="D99" s="274" t="s">
        <v>484</v>
      </c>
      <c r="E99" s="274" t="s">
        <v>484</v>
      </c>
      <c r="F99" s="274" t="s">
        <v>484</v>
      </c>
      <c r="G99" s="274" t="s">
        <v>484</v>
      </c>
      <c r="H99" s="274" t="s">
        <v>484</v>
      </c>
      <c r="I99" s="274" t="s">
        <v>484</v>
      </c>
      <c r="J99" s="275" t="s">
        <v>196</v>
      </c>
      <c r="K99" s="276" t="s">
        <v>196</v>
      </c>
      <c r="L99" s="276" t="s">
        <v>196</v>
      </c>
      <c r="M99" s="276" t="s">
        <v>196</v>
      </c>
      <c r="N99" s="276" t="s">
        <v>196</v>
      </c>
      <c r="O99" s="276" t="s">
        <v>196</v>
      </c>
      <c r="P99" s="277" t="s">
        <v>196</v>
      </c>
      <c r="Q99" s="278" t="s">
        <v>720</v>
      </c>
      <c r="R99" s="274" t="s">
        <v>720</v>
      </c>
      <c r="S99" s="274" t="s">
        <v>720</v>
      </c>
      <c r="T99" s="274" t="s">
        <v>720</v>
      </c>
      <c r="U99" s="274" t="s">
        <v>720</v>
      </c>
      <c r="V99" s="274" t="s">
        <v>720</v>
      </c>
      <c r="W99" s="274" t="s">
        <v>720</v>
      </c>
      <c r="X99" s="275" t="s">
        <v>197</v>
      </c>
      <c r="Y99" s="276" t="s">
        <v>197</v>
      </c>
      <c r="Z99" s="277" t="s">
        <v>197</v>
      </c>
      <c r="AA99" s="279" t="s">
        <v>180</v>
      </c>
      <c r="AB99" s="280" t="s">
        <v>180</v>
      </c>
      <c r="AC99" s="281" t="s">
        <v>180</v>
      </c>
      <c r="AD99" s="282">
        <v>8</v>
      </c>
      <c r="AE99" s="283"/>
    </row>
    <row r="100" spans="2:31" s="46" customFormat="1" ht="60" customHeight="1">
      <c r="B100" s="50">
        <v>96</v>
      </c>
      <c r="C100" s="274" t="s">
        <v>485</v>
      </c>
      <c r="D100" s="274" t="s">
        <v>485</v>
      </c>
      <c r="E100" s="274" t="s">
        <v>485</v>
      </c>
      <c r="F100" s="274" t="s">
        <v>485</v>
      </c>
      <c r="G100" s="274" t="s">
        <v>485</v>
      </c>
      <c r="H100" s="274" t="s">
        <v>485</v>
      </c>
      <c r="I100" s="274" t="s">
        <v>485</v>
      </c>
      <c r="J100" s="275" t="s">
        <v>198</v>
      </c>
      <c r="K100" s="276" t="s">
        <v>198</v>
      </c>
      <c r="L100" s="276" t="s">
        <v>198</v>
      </c>
      <c r="M100" s="276" t="s">
        <v>198</v>
      </c>
      <c r="N100" s="276" t="s">
        <v>198</v>
      </c>
      <c r="O100" s="276" t="s">
        <v>198</v>
      </c>
      <c r="P100" s="277" t="s">
        <v>198</v>
      </c>
      <c r="Q100" s="278" t="s">
        <v>721</v>
      </c>
      <c r="R100" s="274" t="s">
        <v>721</v>
      </c>
      <c r="S100" s="274" t="s">
        <v>721</v>
      </c>
      <c r="T100" s="274" t="s">
        <v>721</v>
      </c>
      <c r="U100" s="274" t="s">
        <v>721</v>
      </c>
      <c r="V100" s="274" t="s">
        <v>721</v>
      </c>
      <c r="W100" s="274" t="s">
        <v>721</v>
      </c>
      <c r="X100" s="275" t="s">
        <v>199</v>
      </c>
      <c r="Y100" s="276" t="s">
        <v>199</v>
      </c>
      <c r="Z100" s="277" t="s">
        <v>199</v>
      </c>
      <c r="AA100" s="279" t="s">
        <v>180</v>
      </c>
      <c r="AB100" s="280" t="s">
        <v>180</v>
      </c>
      <c r="AC100" s="281" t="s">
        <v>180</v>
      </c>
      <c r="AD100" s="282">
        <v>8</v>
      </c>
      <c r="AE100" s="283"/>
    </row>
    <row r="101" spans="2:31" s="46" customFormat="1" ht="60" customHeight="1">
      <c r="B101" s="50">
        <v>97</v>
      </c>
      <c r="C101" s="274" t="s">
        <v>486</v>
      </c>
      <c r="D101" s="274" t="s">
        <v>486</v>
      </c>
      <c r="E101" s="274" t="s">
        <v>486</v>
      </c>
      <c r="F101" s="274" t="s">
        <v>486</v>
      </c>
      <c r="G101" s="274" t="s">
        <v>486</v>
      </c>
      <c r="H101" s="274" t="s">
        <v>486</v>
      </c>
      <c r="I101" s="274" t="s">
        <v>486</v>
      </c>
      <c r="J101" s="275" t="s">
        <v>200</v>
      </c>
      <c r="K101" s="276" t="s">
        <v>200</v>
      </c>
      <c r="L101" s="276" t="s">
        <v>200</v>
      </c>
      <c r="M101" s="276" t="s">
        <v>200</v>
      </c>
      <c r="N101" s="276" t="s">
        <v>200</v>
      </c>
      <c r="O101" s="276" t="s">
        <v>200</v>
      </c>
      <c r="P101" s="277" t="s">
        <v>200</v>
      </c>
      <c r="Q101" s="278" t="s">
        <v>722</v>
      </c>
      <c r="R101" s="274" t="s">
        <v>722</v>
      </c>
      <c r="S101" s="274" t="s">
        <v>722</v>
      </c>
      <c r="T101" s="274" t="s">
        <v>722</v>
      </c>
      <c r="U101" s="274" t="s">
        <v>722</v>
      </c>
      <c r="V101" s="274" t="s">
        <v>722</v>
      </c>
      <c r="W101" s="274" t="s">
        <v>722</v>
      </c>
      <c r="X101" s="275" t="s">
        <v>201</v>
      </c>
      <c r="Y101" s="276" t="s">
        <v>201</v>
      </c>
      <c r="Z101" s="277" t="s">
        <v>201</v>
      </c>
      <c r="AA101" s="279" t="s">
        <v>180</v>
      </c>
      <c r="AB101" s="280" t="s">
        <v>180</v>
      </c>
      <c r="AC101" s="281" t="s">
        <v>180</v>
      </c>
      <c r="AD101" s="282">
        <v>8</v>
      </c>
      <c r="AE101" s="283"/>
    </row>
    <row r="102" spans="2:31" s="46" customFormat="1" ht="60" customHeight="1">
      <c r="B102" s="50">
        <v>98</v>
      </c>
      <c r="C102" s="274" t="s">
        <v>487</v>
      </c>
      <c r="D102" s="274" t="s">
        <v>487</v>
      </c>
      <c r="E102" s="274" t="s">
        <v>487</v>
      </c>
      <c r="F102" s="274" t="s">
        <v>487</v>
      </c>
      <c r="G102" s="274" t="s">
        <v>487</v>
      </c>
      <c r="H102" s="274" t="s">
        <v>487</v>
      </c>
      <c r="I102" s="274" t="s">
        <v>487</v>
      </c>
      <c r="J102" s="275" t="s">
        <v>202</v>
      </c>
      <c r="K102" s="276" t="s">
        <v>202</v>
      </c>
      <c r="L102" s="276" t="s">
        <v>202</v>
      </c>
      <c r="M102" s="276" t="s">
        <v>202</v>
      </c>
      <c r="N102" s="276" t="s">
        <v>202</v>
      </c>
      <c r="O102" s="276" t="s">
        <v>202</v>
      </c>
      <c r="P102" s="277" t="s">
        <v>202</v>
      </c>
      <c r="Q102" s="278" t="s">
        <v>723</v>
      </c>
      <c r="R102" s="274" t="s">
        <v>723</v>
      </c>
      <c r="S102" s="274" t="s">
        <v>723</v>
      </c>
      <c r="T102" s="274" t="s">
        <v>723</v>
      </c>
      <c r="U102" s="274" t="s">
        <v>723</v>
      </c>
      <c r="V102" s="274" t="s">
        <v>723</v>
      </c>
      <c r="W102" s="274" t="s">
        <v>723</v>
      </c>
      <c r="X102" s="275" t="s">
        <v>203</v>
      </c>
      <c r="Y102" s="276" t="s">
        <v>203</v>
      </c>
      <c r="Z102" s="277" t="s">
        <v>203</v>
      </c>
      <c r="AA102" s="279" t="s">
        <v>180</v>
      </c>
      <c r="AB102" s="280" t="s">
        <v>180</v>
      </c>
      <c r="AC102" s="281" t="s">
        <v>180</v>
      </c>
      <c r="AD102" s="282">
        <v>8</v>
      </c>
      <c r="AE102" s="283"/>
    </row>
    <row r="103" spans="2:31" s="46" customFormat="1" ht="60" customHeight="1">
      <c r="B103" s="50">
        <v>99</v>
      </c>
      <c r="C103" s="274" t="s">
        <v>488</v>
      </c>
      <c r="D103" s="274" t="s">
        <v>488</v>
      </c>
      <c r="E103" s="274" t="s">
        <v>488</v>
      </c>
      <c r="F103" s="274" t="s">
        <v>488</v>
      </c>
      <c r="G103" s="274" t="s">
        <v>488</v>
      </c>
      <c r="H103" s="274" t="s">
        <v>488</v>
      </c>
      <c r="I103" s="274" t="s">
        <v>488</v>
      </c>
      <c r="J103" s="275" t="s">
        <v>204</v>
      </c>
      <c r="K103" s="276" t="s">
        <v>204</v>
      </c>
      <c r="L103" s="276" t="s">
        <v>204</v>
      </c>
      <c r="M103" s="276" t="s">
        <v>204</v>
      </c>
      <c r="N103" s="276" t="s">
        <v>204</v>
      </c>
      <c r="O103" s="276" t="s">
        <v>204</v>
      </c>
      <c r="P103" s="277" t="s">
        <v>204</v>
      </c>
      <c r="Q103" s="278" t="s">
        <v>724</v>
      </c>
      <c r="R103" s="274" t="s">
        <v>724</v>
      </c>
      <c r="S103" s="274" t="s">
        <v>724</v>
      </c>
      <c r="T103" s="274" t="s">
        <v>724</v>
      </c>
      <c r="U103" s="274" t="s">
        <v>724</v>
      </c>
      <c r="V103" s="274" t="s">
        <v>724</v>
      </c>
      <c r="W103" s="274" t="s">
        <v>724</v>
      </c>
      <c r="X103" s="275" t="s">
        <v>205</v>
      </c>
      <c r="Y103" s="276" t="s">
        <v>205</v>
      </c>
      <c r="Z103" s="277" t="s">
        <v>205</v>
      </c>
      <c r="AA103" s="279" t="s">
        <v>180</v>
      </c>
      <c r="AB103" s="280" t="s">
        <v>180</v>
      </c>
      <c r="AC103" s="281" t="s">
        <v>180</v>
      </c>
      <c r="AD103" s="282">
        <v>8</v>
      </c>
      <c r="AE103" s="283"/>
    </row>
    <row r="104" spans="2:31" s="46" customFormat="1" ht="60" customHeight="1">
      <c r="B104" s="50">
        <v>100</v>
      </c>
      <c r="C104" s="274" t="s">
        <v>489</v>
      </c>
      <c r="D104" s="274" t="s">
        <v>489</v>
      </c>
      <c r="E104" s="274" t="s">
        <v>489</v>
      </c>
      <c r="F104" s="274" t="s">
        <v>489</v>
      </c>
      <c r="G104" s="274" t="s">
        <v>489</v>
      </c>
      <c r="H104" s="274" t="s">
        <v>489</v>
      </c>
      <c r="I104" s="274" t="s">
        <v>489</v>
      </c>
      <c r="J104" s="275" t="s">
        <v>206</v>
      </c>
      <c r="K104" s="276" t="s">
        <v>206</v>
      </c>
      <c r="L104" s="276" t="s">
        <v>206</v>
      </c>
      <c r="M104" s="276" t="s">
        <v>206</v>
      </c>
      <c r="N104" s="276" t="s">
        <v>206</v>
      </c>
      <c r="O104" s="276" t="s">
        <v>206</v>
      </c>
      <c r="P104" s="277" t="s">
        <v>206</v>
      </c>
      <c r="Q104" s="278" t="s">
        <v>725</v>
      </c>
      <c r="R104" s="274" t="s">
        <v>725</v>
      </c>
      <c r="S104" s="274" t="s">
        <v>725</v>
      </c>
      <c r="T104" s="274" t="s">
        <v>725</v>
      </c>
      <c r="U104" s="274" t="s">
        <v>725</v>
      </c>
      <c r="V104" s="274" t="s">
        <v>725</v>
      </c>
      <c r="W104" s="274" t="s">
        <v>725</v>
      </c>
      <c r="X104" s="275" t="s">
        <v>207</v>
      </c>
      <c r="Y104" s="276" t="s">
        <v>207</v>
      </c>
      <c r="Z104" s="277" t="s">
        <v>207</v>
      </c>
      <c r="AA104" s="279" t="s">
        <v>180</v>
      </c>
      <c r="AB104" s="280" t="s">
        <v>180</v>
      </c>
      <c r="AC104" s="281" t="s">
        <v>180</v>
      </c>
      <c r="AD104" s="282">
        <v>8</v>
      </c>
      <c r="AE104" s="283"/>
    </row>
    <row r="105" spans="2:31" s="46" customFormat="1" ht="60" customHeight="1">
      <c r="B105" s="50">
        <v>101</v>
      </c>
      <c r="C105" s="274" t="s">
        <v>490</v>
      </c>
      <c r="D105" s="274" t="s">
        <v>490</v>
      </c>
      <c r="E105" s="274" t="s">
        <v>490</v>
      </c>
      <c r="F105" s="274" t="s">
        <v>490</v>
      </c>
      <c r="G105" s="274" t="s">
        <v>490</v>
      </c>
      <c r="H105" s="274" t="s">
        <v>490</v>
      </c>
      <c r="I105" s="274" t="s">
        <v>490</v>
      </c>
      <c r="J105" s="275" t="s">
        <v>208</v>
      </c>
      <c r="K105" s="276" t="s">
        <v>208</v>
      </c>
      <c r="L105" s="276" t="s">
        <v>208</v>
      </c>
      <c r="M105" s="276" t="s">
        <v>208</v>
      </c>
      <c r="N105" s="276" t="s">
        <v>208</v>
      </c>
      <c r="O105" s="276" t="s">
        <v>208</v>
      </c>
      <c r="P105" s="277" t="s">
        <v>208</v>
      </c>
      <c r="Q105" s="278" t="s">
        <v>726</v>
      </c>
      <c r="R105" s="274" t="s">
        <v>726</v>
      </c>
      <c r="S105" s="274" t="s">
        <v>726</v>
      </c>
      <c r="T105" s="274" t="s">
        <v>726</v>
      </c>
      <c r="U105" s="274" t="s">
        <v>726</v>
      </c>
      <c r="V105" s="274" t="s">
        <v>726</v>
      </c>
      <c r="W105" s="274" t="s">
        <v>726</v>
      </c>
      <c r="X105" s="275" t="s">
        <v>209</v>
      </c>
      <c r="Y105" s="276" t="s">
        <v>209</v>
      </c>
      <c r="Z105" s="277" t="s">
        <v>209</v>
      </c>
      <c r="AA105" s="279" t="s">
        <v>180</v>
      </c>
      <c r="AB105" s="280" t="s">
        <v>180</v>
      </c>
      <c r="AC105" s="281" t="s">
        <v>180</v>
      </c>
      <c r="AD105" s="282">
        <v>8</v>
      </c>
      <c r="AE105" s="283"/>
    </row>
    <row r="106" spans="2:31" s="46" customFormat="1" ht="60" customHeight="1">
      <c r="B106" s="50">
        <v>102</v>
      </c>
      <c r="C106" s="274" t="s">
        <v>491</v>
      </c>
      <c r="D106" s="274" t="s">
        <v>491</v>
      </c>
      <c r="E106" s="274" t="s">
        <v>491</v>
      </c>
      <c r="F106" s="274" t="s">
        <v>491</v>
      </c>
      <c r="G106" s="274" t="s">
        <v>491</v>
      </c>
      <c r="H106" s="274" t="s">
        <v>491</v>
      </c>
      <c r="I106" s="274" t="s">
        <v>491</v>
      </c>
      <c r="J106" s="275" t="s">
        <v>210</v>
      </c>
      <c r="K106" s="276" t="s">
        <v>210</v>
      </c>
      <c r="L106" s="276" t="s">
        <v>210</v>
      </c>
      <c r="M106" s="276" t="s">
        <v>210</v>
      </c>
      <c r="N106" s="276" t="s">
        <v>210</v>
      </c>
      <c r="O106" s="276" t="s">
        <v>210</v>
      </c>
      <c r="P106" s="277" t="s">
        <v>210</v>
      </c>
      <c r="Q106" s="278" t="s">
        <v>727</v>
      </c>
      <c r="R106" s="274" t="s">
        <v>727</v>
      </c>
      <c r="S106" s="274" t="s">
        <v>727</v>
      </c>
      <c r="T106" s="274" t="s">
        <v>727</v>
      </c>
      <c r="U106" s="274" t="s">
        <v>727</v>
      </c>
      <c r="V106" s="274" t="s">
        <v>727</v>
      </c>
      <c r="W106" s="274" t="s">
        <v>727</v>
      </c>
      <c r="X106" s="275" t="s">
        <v>211</v>
      </c>
      <c r="Y106" s="276" t="s">
        <v>211</v>
      </c>
      <c r="Z106" s="277" t="s">
        <v>211</v>
      </c>
      <c r="AA106" s="279" t="s">
        <v>180</v>
      </c>
      <c r="AB106" s="280" t="s">
        <v>180</v>
      </c>
      <c r="AC106" s="281" t="s">
        <v>180</v>
      </c>
      <c r="AD106" s="282">
        <v>8</v>
      </c>
      <c r="AE106" s="283"/>
    </row>
    <row r="107" spans="2:31" s="46" customFormat="1" ht="60" customHeight="1">
      <c r="B107" s="50">
        <v>103</v>
      </c>
      <c r="C107" s="274" t="s">
        <v>492</v>
      </c>
      <c r="D107" s="274" t="s">
        <v>492</v>
      </c>
      <c r="E107" s="274" t="s">
        <v>492</v>
      </c>
      <c r="F107" s="274" t="s">
        <v>492</v>
      </c>
      <c r="G107" s="274" t="s">
        <v>492</v>
      </c>
      <c r="H107" s="274" t="s">
        <v>492</v>
      </c>
      <c r="I107" s="274" t="s">
        <v>492</v>
      </c>
      <c r="J107" s="275" t="s">
        <v>212</v>
      </c>
      <c r="K107" s="276" t="s">
        <v>212</v>
      </c>
      <c r="L107" s="276" t="s">
        <v>212</v>
      </c>
      <c r="M107" s="276" t="s">
        <v>212</v>
      </c>
      <c r="N107" s="276" t="s">
        <v>212</v>
      </c>
      <c r="O107" s="276" t="s">
        <v>212</v>
      </c>
      <c r="P107" s="277" t="s">
        <v>212</v>
      </c>
      <c r="Q107" s="278" t="s">
        <v>728</v>
      </c>
      <c r="R107" s="274" t="s">
        <v>728</v>
      </c>
      <c r="S107" s="274" t="s">
        <v>728</v>
      </c>
      <c r="T107" s="274" t="s">
        <v>728</v>
      </c>
      <c r="U107" s="274" t="s">
        <v>728</v>
      </c>
      <c r="V107" s="274" t="s">
        <v>728</v>
      </c>
      <c r="W107" s="274" t="s">
        <v>728</v>
      </c>
      <c r="X107" s="275" t="s">
        <v>213</v>
      </c>
      <c r="Y107" s="276" t="s">
        <v>213</v>
      </c>
      <c r="Z107" s="277" t="s">
        <v>213</v>
      </c>
      <c r="AA107" s="279" t="s">
        <v>180</v>
      </c>
      <c r="AB107" s="280" t="s">
        <v>180</v>
      </c>
      <c r="AC107" s="281" t="s">
        <v>180</v>
      </c>
      <c r="AD107" s="282">
        <v>8</v>
      </c>
      <c r="AE107" s="283"/>
    </row>
    <row r="108" spans="2:31" s="46" customFormat="1" ht="200.1" customHeight="1">
      <c r="B108" s="50">
        <v>104</v>
      </c>
      <c r="C108" s="274" t="s">
        <v>493</v>
      </c>
      <c r="D108" s="274" t="s">
        <v>493</v>
      </c>
      <c r="E108" s="274" t="s">
        <v>493</v>
      </c>
      <c r="F108" s="274" t="s">
        <v>493</v>
      </c>
      <c r="G108" s="274" t="s">
        <v>493</v>
      </c>
      <c r="H108" s="274" t="s">
        <v>493</v>
      </c>
      <c r="I108" s="274" t="s">
        <v>493</v>
      </c>
      <c r="J108" s="275" t="s">
        <v>580</v>
      </c>
      <c r="K108" s="276" t="s">
        <v>580</v>
      </c>
      <c r="L108" s="276" t="s">
        <v>580</v>
      </c>
      <c r="M108" s="276" t="s">
        <v>580</v>
      </c>
      <c r="N108" s="276" t="s">
        <v>580</v>
      </c>
      <c r="O108" s="276" t="s">
        <v>580</v>
      </c>
      <c r="P108" s="277" t="s">
        <v>580</v>
      </c>
      <c r="Q108" s="278" t="s">
        <v>729</v>
      </c>
      <c r="R108" s="274" t="s">
        <v>729</v>
      </c>
      <c r="S108" s="274" t="s">
        <v>729</v>
      </c>
      <c r="T108" s="274" t="s">
        <v>729</v>
      </c>
      <c r="U108" s="274" t="s">
        <v>729</v>
      </c>
      <c r="V108" s="274" t="s">
        <v>729</v>
      </c>
      <c r="W108" s="274" t="s">
        <v>729</v>
      </c>
      <c r="X108" s="275" t="s">
        <v>213</v>
      </c>
      <c r="Y108" s="276" t="s">
        <v>213</v>
      </c>
      <c r="Z108" s="277" t="s">
        <v>213</v>
      </c>
      <c r="AA108" s="279" t="s">
        <v>180</v>
      </c>
      <c r="AB108" s="280" t="s">
        <v>180</v>
      </c>
      <c r="AC108" s="281" t="s">
        <v>180</v>
      </c>
      <c r="AD108" s="282">
        <v>8</v>
      </c>
      <c r="AE108" s="283"/>
    </row>
    <row r="109" spans="2:31" s="46" customFormat="1" ht="60" customHeight="1">
      <c r="B109" s="50">
        <v>105</v>
      </c>
      <c r="C109" s="274" t="s">
        <v>494</v>
      </c>
      <c r="D109" s="274" t="s">
        <v>494</v>
      </c>
      <c r="E109" s="274" t="s">
        <v>494</v>
      </c>
      <c r="F109" s="274" t="s">
        <v>494</v>
      </c>
      <c r="G109" s="274" t="s">
        <v>494</v>
      </c>
      <c r="H109" s="274" t="s">
        <v>494</v>
      </c>
      <c r="I109" s="274" t="s">
        <v>494</v>
      </c>
      <c r="J109" s="275" t="s">
        <v>214</v>
      </c>
      <c r="K109" s="276" t="s">
        <v>214</v>
      </c>
      <c r="L109" s="276" t="s">
        <v>214</v>
      </c>
      <c r="M109" s="276" t="s">
        <v>214</v>
      </c>
      <c r="N109" s="276" t="s">
        <v>214</v>
      </c>
      <c r="O109" s="276" t="s">
        <v>214</v>
      </c>
      <c r="P109" s="277" t="s">
        <v>214</v>
      </c>
      <c r="Q109" s="278" t="s">
        <v>730</v>
      </c>
      <c r="R109" s="274" t="s">
        <v>730</v>
      </c>
      <c r="S109" s="274" t="s">
        <v>730</v>
      </c>
      <c r="T109" s="274" t="s">
        <v>730</v>
      </c>
      <c r="U109" s="274" t="s">
        <v>730</v>
      </c>
      <c r="V109" s="274" t="s">
        <v>730</v>
      </c>
      <c r="W109" s="274" t="s">
        <v>730</v>
      </c>
      <c r="X109" s="275" t="s">
        <v>215</v>
      </c>
      <c r="Y109" s="276" t="s">
        <v>215</v>
      </c>
      <c r="Z109" s="277" t="s">
        <v>215</v>
      </c>
      <c r="AA109" s="279" t="s">
        <v>180</v>
      </c>
      <c r="AB109" s="280" t="s">
        <v>180</v>
      </c>
      <c r="AC109" s="281" t="s">
        <v>180</v>
      </c>
      <c r="AD109" s="282">
        <v>8</v>
      </c>
      <c r="AE109" s="283"/>
    </row>
    <row r="110" spans="2:31" s="46" customFormat="1" ht="60" customHeight="1">
      <c r="B110" s="50">
        <v>106</v>
      </c>
      <c r="C110" s="274" t="s">
        <v>495</v>
      </c>
      <c r="D110" s="274" t="s">
        <v>495</v>
      </c>
      <c r="E110" s="274" t="s">
        <v>495</v>
      </c>
      <c r="F110" s="274" t="s">
        <v>495</v>
      </c>
      <c r="G110" s="274" t="s">
        <v>495</v>
      </c>
      <c r="H110" s="274" t="s">
        <v>495</v>
      </c>
      <c r="I110" s="274" t="s">
        <v>495</v>
      </c>
      <c r="J110" s="275" t="s">
        <v>216</v>
      </c>
      <c r="K110" s="276" t="s">
        <v>216</v>
      </c>
      <c r="L110" s="276" t="s">
        <v>216</v>
      </c>
      <c r="M110" s="276" t="s">
        <v>216</v>
      </c>
      <c r="N110" s="276" t="s">
        <v>216</v>
      </c>
      <c r="O110" s="276" t="s">
        <v>216</v>
      </c>
      <c r="P110" s="277" t="s">
        <v>216</v>
      </c>
      <c r="Q110" s="278" t="s">
        <v>731</v>
      </c>
      <c r="R110" s="274" t="s">
        <v>731</v>
      </c>
      <c r="S110" s="274" t="s">
        <v>731</v>
      </c>
      <c r="T110" s="274" t="s">
        <v>731</v>
      </c>
      <c r="U110" s="274" t="s">
        <v>731</v>
      </c>
      <c r="V110" s="274" t="s">
        <v>731</v>
      </c>
      <c r="W110" s="274" t="s">
        <v>731</v>
      </c>
      <c r="X110" s="275" t="s">
        <v>217</v>
      </c>
      <c r="Y110" s="276" t="s">
        <v>217</v>
      </c>
      <c r="Z110" s="277" t="s">
        <v>217</v>
      </c>
      <c r="AA110" s="279" t="s">
        <v>180</v>
      </c>
      <c r="AB110" s="280" t="s">
        <v>180</v>
      </c>
      <c r="AC110" s="281" t="s">
        <v>180</v>
      </c>
      <c r="AD110" s="282">
        <v>8</v>
      </c>
      <c r="AE110" s="283"/>
    </row>
    <row r="111" spans="2:31" s="46" customFormat="1" ht="60" customHeight="1">
      <c r="B111" s="50">
        <v>107</v>
      </c>
      <c r="C111" s="274" t="s">
        <v>496</v>
      </c>
      <c r="D111" s="274" t="s">
        <v>496</v>
      </c>
      <c r="E111" s="274" t="s">
        <v>496</v>
      </c>
      <c r="F111" s="274" t="s">
        <v>496</v>
      </c>
      <c r="G111" s="274" t="s">
        <v>496</v>
      </c>
      <c r="H111" s="274" t="s">
        <v>496</v>
      </c>
      <c r="I111" s="274" t="s">
        <v>496</v>
      </c>
      <c r="J111" s="275" t="s">
        <v>218</v>
      </c>
      <c r="K111" s="276" t="s">
        <v>218</v>
      </c>
      <c r="L111" s="276" t="s">
        <v>218</v>
      </c>
      <c r="M111" s="276" t="s">
        <v>218</v>
      </c>
      <c r="N111" s="276" t="s">
        <v>218</v>
      </c>
      <c r="O111" s="276" t="s">
        <v>218</v>
      </c>
      <c r="P111" s="277" t="s">
        <v>218</v>
      </c>
      <c r="Q111" s="278" t="s">
        <v>732</v>
      </c>
      <c r="R111" s="274" t="s">
        <v>732</v>
      </c>
      <c r="S111" s="274" t="s">
        <v>732</v>
      </c>
      <c r="T111" s="274" t="s">
        <v>732</v>
      </c>
      <c r="U111" s="274" t="s">
        <v>732</v>
      </c>
      <c r="V111" s="274" t="s">
        <v>732</v>
      </c>
      <c r="W111" s="274" t="s">
        <v>732</v>
      </c>
      <c r="X111" s="275" t="s">
        <v>219</v>
      </c>
      <c r="Y111" s="276" t="s">
        <v>219</v>
      </c>
      <c r="Z111" s="277" t="s">
        <v>219</v>
      </c>
      <c r="AA111" s="279" t="s">
        <v>180</v>
      </c>
      <c r="AB111" s="280" t="s">
        <v>180</v>
      </c>
      <c r="AC111" s="281" t="s">
        <v>180</v>
      </c>
      <c r="AD111" s="282">
        <v>8</v>
      </c>
      <c r="AE111" s="283"/>
    </row>
    <row r="112" spans="2:31" s="46" customFormat="1" ht="60" customHeight="1">
      <c r="B112" s="50">
        <v>108</v>
      </c>
      <c r="C112" s="274" t="s">
        <v>497</v>
      </c>
      <c r="D112" s="274" t="s">
        <v>497</v>
      </c>
      <c r="E112" s="274" t="s">
        <v>497</v>
      </c>
      <c r="F112" s="274" t="s">
        <v>497</v>
      </c>
      <c r="G112" s="274" t="s">
        <v>497</v>
      </c>
      <c r="H112" s="274" t="s">
        <v>497</v>
      </c>
      <c r="I112" s="274" t="s">
        <v>497</v>
      </c>
      <c r="J112" s="275" t="s">
        <v>220</v>
      </c>
      <c r="K112" s="276" t="s">
        <v>220</v>
      </c>
      <c r="L112" s="276" t="s">
        <v>220</v>
      </c>
      <c r="M112" s="276" t="s">
        <v>220</v>
      </c>
      <c r="N112" s="276" t="s">
        <v>220</v>
      </c>
      <c r="O112" s="276" t="s">
        <v>220</v>
      </c>
      <c r="P112" s="277" t="s">
        <v>220</v>
      </c>
      <c r="Q112" s="278" t="s">
        <v>733</v>
      </c>
      <c r="R112" s="274" t="s">
        <v>733</v>
      </c>
      <c r="S112" s="274" t="s">
        <v>733</v>
      </c>
      <c r="T112" s="274" t="s">
        <v>733</v>
      </c>
      <c r="U112" s="274" t="s">
        <v>733</v>
      </c>
      <c r="V112" s="274" t="s">
        <v>733</v>
      </c>
      <c r="W112" s="274" t="s">
        <v>733</v>
      </c>
      <c r="X112" s="275" t="s">
        <v>221</v>
      </c>
      <c r="Y112" s="276" t="s">
        <v>221</v>
      </c>
      <c r="Z112" s="277" t="s">
        <v>221</v>
      </c>
      <c r="AA112" s="279" t="s">
        <v>180</v>
      </c>
      <c r="AB112" s="280" t="s">
        <v>180</v>
      </c>
      <c r="AC112" s="281" t="s">
        <v>180</v>
      </c>
      <c r="AD112" s="282">
        <v>8</v>
      </c>
      <c r="AE112" s="283"/>
    </row>
    <row r="113" spans="2:31" s="46" customFormat="1" ht="60" customHeight="1">
      <c r="B113" s="50">
        <v>109</v>
      </c>
      <c r="C113" s="274" t="s">
        <v>498</v>
      </c>
      <c r="D113" s="274" t="s">
        <v>498</v>
      </c>
      <c r="E113" s="274" t="s">
        <v>498</v>
      </c>
      <c r="F113" s="274" t="s">
        <v>498</v>
      </c>
      <c r="G113" s="274" t="s">
        <v>498</v>
      </c>
      <c r="H113" s="274" t="s">
        <v>498</v>
      </c>
      <c r="I113" s="274" t="s">
        <v>498</v>
      </c>
      <c r="J113" s="275" t="s">
        <v>222</v>
      </c>
      <c r="K113" s="276" t="s">
        <v>222</v>
      </c>
      <c r="L113" s="276" t="s">
        <v>222</v>
      </c>
      <c r="M113" s="276" t="s">
        <v>222</v>
      </c>
      <c r="N113" s="276" t="s">
        <v>222</v>
      </c>
      <c r="O113" s="276" t="s">
        <v>222</v>
      </c>
      <c r="P113" s="277" t="s">
        <v>222</v>
      </c>
      <c r="Q113" s="278" t="s">
        <v>734</v>
      </c>
      <c r="R113" s="274" t="s">
        <v>734</v>
      </c>
      <c r="S113" s="274" t="s">
        <v>734</v>
      </c>
      <c r="T113" s="274" t="s">
        <v>734</v>
      </c>
      <c r="U113" s="274" t="s">
        <v>734</v>
      </c>
      <c r="V113" s="274" t="s">
        <v>734</v>
      </c>
      <c r="W113" s="274" t="s">
        <v>734</v>
      </c>
      <c r="X113" s="275" t="s">
        <v>223</v>
      </c>
      <c r="Y113" s="276" t="s">
        <v>223</v>
      </c>
      <c r="Z113" s="277" t="s">
        <v>223</v>
      </c>
      <c r="AA113" s="279" t="s">
        <v>180</v>
      </c>
      <c r="AB113" s="280" t="s">
        <v>180</v>
      </c>
      <c r="AC113" s="281" t="s">
        <v>180</v>
      </c>
      <c r="AD113" s="282">
        <v>8</v>
      </c>
      <c r="AE113" s="283"/>
    </row>
    <row r="114" spans="2:31" s="46" customFormat="1" ht="60" customHeight="1">
      <c r="B114" s="50">
        <v>110</v>
      </c>
      <c r="C114" s="274" t="s">
        <v>499</v>
      </c>
      <c r="D114" s="274" t="s">
        <v>499</v>
      </c>
      <c r="E114" s="274" t="s">
        <v>499</v>
      </c>
      <c r="F114" s="274" t="s">
        <v>499</v>
      </c>
      <c r="G114" s="274" t="s">
        <v>499</v>
      </c>
      <c r="H114" s="274" t="s">
        <v>499</v>
      </c>
      <c r="I114" s="274" t="s">
        <v>499</v>
      </c>
      <c r="J114" s="275" t="s">
        <v>224</v>
      </c>
      <c r="K114" s="276" t="s">
        <v>224</v>
      </c>
      <c r="L114" s="276" t="s">
        <v>224</v>
      </c>
      <c r="M114" s="276" t="s">
        <v>224</v>
      </c>
      <c r="N114" s="276" t="s">
        <v>224</v>
      </c>
      <c r="O114" s="276" t="s">
        <v>224</v>
      </c>
      <c r="P114" s="277" t="s">
        <v>224</v>
      </c>
      <c r="Q114" s="278" t="s">
        <v>735</v>
      </c>
      <c r="R114" s="274" t="s">
        <v>735</v>
      </c>
      <c r="S114" s="274" t="s">
        <v>735</v>
      </c>
      <c r="T114" s="274" t="s">
        <v>735</v>
      </c>
      <c r="U114" s="274" t="s">
        <v>735</v>
      </c>
      <c r="V114" s="274" t="s">
        <v>735</v>
      </c>
      <c r="W114" s="274" t="s">
        <v>735</v>
      </c>
      <c r="X114" s="275" t="s">
        <v>225</v>
      </c>
      <c r="Y114" s="276" t="s">
        <v>225</v>
      </c>
      <c r="Z114" s="277" t="s">
        <v>225</v>
      </c>
      <c r="AA114" s="279" t="s">
        <v>180</v>
      </c>
      <c r="AB114" s="280" t="s">
        <v>180</v>
      </c>
      <c r="AC114" s="281" t="s">
        <v>180</v>
      </c>
      <c r="AD114" s="282">
        <v>8</v>
      </c>
      <c r="AE114" s="283"/>
    </row>
    <row r="115" spans="2:31" s="46" customFormat="1" ht="60" customHeight="1">
      <c r="B115" s="50">
        <v>111</v>
      </c>
      <c r="C115" s="274" t="s">
        <v>500</v>
      </c>
      <c r="D115" s="274" t="s">
        <v>500</v>
      </c>
      <c r="E115" s="274" t="s">
        <v>500</v>
      </c>
      <c r="F115" s="274" t="s">
        <v>500</v>
      </c>
      <c r="G115" s="274" t="s">
        <v>500</v>
      </c>
      <c r="H115" s="274" t="s">
        <v>500</v>
      </c>
      <c r="I115" s="274" t="s">
        <v>500</v>
      </c>
      <c r="J115" s="275" t="s">
        <v>226</v>
      </c>
      <c r="K115" s="276" t="s">
        <v>226</v>
      </c>
      <c r="L115" s="276" t="s">
        <v>226</v>
      </c>
      <c r="M115" s="276" t="s">
        <v>226</v>
      </c>
      <c r="N115" s="276" t="s">
        <v>226</v>
      </c>
      <c r="O115" s="276" t="s">
        <v>226</v>
      </c>
      <c r="P115" s="277" t="s">
        <v>226</v>
      </c>
      <c r="Q115" s="278" t="s">
        <v>736</v>
      </c>
      <c r="R115" s="274" t="s">
        <v>736</v>
      </c>
      <c r="S115" s="274" t="s">
        <v>736</v>
      </c>
      <c r="T115" s="274" t="s">
        <v>736</v>
      </c>
      <c r="U115" s="274" t="s">
        <v>736</v>
      </c>
      <c r="V115" s="274" t="s">
        <v>736</v>
      </c>
      <c r="W115" s="274" t="s">
        <v>736</v>
      </c>
      <c r="X115" s="275" t="s">
        <v>227</v>
      </c>
      <c r="Y115" s="276" t="s">
        <v>227</v>
      </c>
      <c r="Z115" s="277" t="s">
        <v>227</v>
      </c>
      <c r="AA115" s="279" t="s">
        <v>180</v>
      </c>
      <c r="AB115" s="280" t="s">
        <v>180</v>
      </c>
      <c r="AC115" s="281" t="s">
        <v>180</v>
      </c>
      <c r="AD115" s="282">
        <v>8</v>
      </c>
      <c r="AE115" s="283"/>
    </row>
    <row r="116" spans="2:31" s="46" customFormat="1" ht="60" customHeight="1">
      <c r="B116" s="50">
        <v>112</v>
      </c>
      <c r="C116" s="274" t="s">
        <v>501</v>
      </c>
      <c r="D116" s="274" t="s">
        <v>501</v>
      </c>
      <c r="E116" s="274" t="s">
        <v>501</v>
      </c>
      <c r="F116" s="274" t="s">
        <v>501</v>
      </c>
      <c r="G116" s="274" t="s">
        <v>501</v>
      </c>
      <c r="H116" s="274" t="s">
        <v>501</v>
      </c>
      <c r="I116" s="274" t="s">
        <v>501</v>
      </c>
      <c r="J116" s="275" t="s">
        <v>228</v>
      </c>
      <c r="K116" s="276" t="s">
        <v>228</v>
      </c>
      <c r="L116" s="276" t="s">
        <v>228</v>
      </c>
      <c r="M116" s="276" t="s">
        <v>228</v>
      </c>
      <c r="N116" s="276" t="s">
        <v>228</v>
      </c>
      <c r="O116" s="276" t="s">
        <v>228</v>
      </c>
      <c r="P116" s="277" t="s">
        <v>228</v>
      </c>
      <c r="Q116" s="278" t="s">
        <v>737</v>
      </c>
      <c r="R116" s="274" t="s">
        <v>737</v>
      </c>
      <c r="S116" s="274" t="s">
        <v>737</v>
      </c>
      <c r="T116" s="274" t="s">
        <v>737</v>
      </c>
      <c r="U116" s="274" t="s">
        <v>737</v>
      </c>
      <c r="V116" s="274" t="s">
        <v>737</v>
      </c>
      <c r="W116" s="274" t="s">
        <v>737</v>
      </c>
      <c r="X116" s="275" t="s">
        <v>229</v>
      </c>
      <c r="Y116" s="276" t="s">
        <v>229</v>
      </c>
      <c r="Z116" s="277" t="s">
        <v>229</v>
      </c>
      <c r="AA116" s="279" t="s">
        <v>180</v>
      </c>
      <c r="AB116" s="280" t="s">
        <v>180</v>
      </c>
      <c r="AC116" s="281" t="s">
        <v>180</v>
      </c>
      <c r="AD116" s="282">
        <v>8</v>
      </c>
      <c r="AE116" s="283"/>
    </row>
    <row r="117" spans="2:31" s="46" customFormat="1" ht="60" customHeight="1">
      <c r="B117" s="50">
        <v>113</v>
      </c>
      <c r="C117" s="274" t="s">
        <v>502</v>
      </c>
      <c r="D117" s="274" t="s">
        <v>502</v>
      </c>
      <c r="E117" s="274" t="s">
        <v>502</v>
      </c>
      <c r="F117" s="274" t="s">
        <v>502</v>
      </c>
      <c r="G117" s="274" t="s">
        <v>502</v>
      </c>
      <c r="H117" s="274" t="s">
        <v>502</v>
      </c>
      <c r="I117" s="274" t="s">
        <v>502</v>
      </c>
      <c r="J117" s="275" t="s">
        <v>230</v>
      </c>
      <c r="K117" s="276" t="s">
        <v>230</v>
      </c>
      <c r="L117" s="276" t="s">
        <v>230</v>
      </c>
      <c r="M117" s="276" t="s">
        <v>230</v>
      </c>
      <c r="N117" s="276" t="s">
        <v>230</v>
      </c>
      <c r="O117" s="276" t="s">
        <v>230</v>
      </c>
      <c r="P117" s="277" t="s">
        <v>230</v>
      </c>
      <c r="Q117" s="278" t="s">
        <v>738</v>
      </c>
      <c r="R117" s="274" t="s">
        <v>738</v>
      </c>
      <c r="S117" s="274" t="s">
        <v>738</v>
      </c>
      <c r="T117" s="274" t="s">
        <v>738</v>
      </c>
      <c r="U117" s="274" t="s">
        <v>738</v>
      </c>
      <c r="V117" s="274" t="s">
        <v>738</v>
      </c>
      <c r="W117" s="274" t="s">
        <v>738</v>
      </c>
      <c r="X117" s="275" t="s">
        <v>231</v>
      </c>
      <c r="Y117" s="276" t="s">
        <v>231</v>
      </c>
      <c r="Z117" s="277" t="s">
        <v>231</v>
      </c>
      <c r="AA117" s="279" t="s">
        <v>180</v>
      </c>
      <c r="AB117" s="280" t="s">
        <v>180</v>
      </c>
      <c r="AC117" s="281" t="s">
        <v>180</v>
      </c>
      <c r="AD117" s="282">
        <v>8</v>
      </c>
      <c r="AE117" s="283"/>
    </row>
    <row r="118" spans="2:31" s="46" customFormat="1" ht="60" customHeight="1">
      <c r="B118" s="50">
        <v>114</v>
      </c>
      <c r="C118" s="274" t="s">
        <v>503</v>
      </c>
      <c r="D118" s="274" t="s">
        <v>503</v>
      </c>
      <c r="E118" s="274" t="s">
        <v>503</v>
      </c>
      <c r="F118" s="274" t="s">
        <v>503</v>
      </c>
      <c r="G118" s="274" t="s">
        <v>503</v>
      </c>
      <c r="H118" s="274" t="s">
        <v>503</v>
      </c>
      <c r="I118" s="274" t="s">
        <v>503</v>
      </c>
      <c r="J118" s="275" t="s">
        <v>232</v>
      </c>
      <c r="K118" s="276" t="s">
        <v>232</v>
      </c>
      <c r="L118" s="276" t="s">
        <v>232</v>
      </c>
      <c r="M118" s="276" t="s">
        <v>232</v>
      </c>
      <c r="N118" s="276" t="s">
        <v>232</v>
      </c>
      <c r="O118" s="276" t="s">
        <v>232</v>
      </c>
      <c r="P118" s="277" t="s">
        <v>232</v>
      </c>
      <c r="Q118" s="278" t="s">
        <v>739</v>
      </c>
      <c r="R118" s="274" t="s">
        <v>739</v>
      </c>
      <c r="S118" s="274" t="s">
        <v>739</v>
      </c>
      <c r="T118" s="274" t="s">
        <v>739</v>
      </c>
      <c r="U118" s="274" t="s">
        <v>739</v>
      </c>
      <c r="V118" s="274" t="s">
        <v>739</v>
      </c>
      <c r="W118" s="274" t="s">
        <v>739</v>
      </c>
      <c r="X118" s="275" t="s">
        <v>233</v>
      </c>
      <c r="Y118" s="276" t="s">
        <v>233</v>
      </c>
      <c r="Z118" s="277" t="s">
        <v>233</v>
      </c>
      <c r="AA118" s="279" t="s">
        <v>180</v>
      </c>
      <c r="AB118" s="280" t="s">
        <v>180</v>
      </c>
      <c r="AC118" s="281" t="s">
        <v>180</v>
      </c>
      <c r="AD118" s="282">
        <v>8</v>
      </c>
      <c r="AE118" s="283"/>
    </row>
    <row r="119" spans="2:31" s="46" customFormat="1" ht="60" customHeight="1">
      <c r="B119" s="50">
        <v>115</v>
      </c>
      <c r="C119" s="274" t="s">
        <v>504</v>
      </c>
      <c r="D119" s="274" t="s">
        <v>504</v>
      </c>
      <c r="E119" s="274" t="s">
        <v>504</v>
      </c>
      <c r="F119" s="274" t="s">
        <v>504</v>
      </c>
      <c r="G119" s="274" t="s">
        <v>504</v>
      </c>
      <c r="H119" s="274" t="s">
        <v>504</v>
      </c>
      <c r="I119" s="274" t="s">
        <v>504</v>
      </c>
      <c r="J119" s="275" t="s">
        <v>234</v>
      </c>
      <c r="K119" s="276" t="s">
        <v>234</v>
      </c>
      <c r="L119" s="276" t="s">
        <v>234</v>
      </c>
      <c r="M119" s="276" t="s">
        <v>234</v>
      </c>
      <c r="N119" s="276" t="s">
        <v>234</v>
      </c>
      <c r="O119" s="276" t="s">
        <v>234</v>
      </c>
      <c r="P119" s="277" t="s">
        <v>234</v>
      </c>
      <c r="Q119" s="278" t="s">
        <v>740</v>
      </c>
      <c r="R119" s="274" t="s">
        <v>740</v>
      </c>
      <c r="S119" s="274" t="s">
        <v>740</v>
      </c>
      <c r="T119" s="274" t="s">
        <v>740</v>
      </c>
      <c r="U119" s="274" t="s">
        <v>740</v>
      </c>
      <c r="V119" s="274" t="s">
        <v>740</v>
      </c>
      <c r="W119" s="274" t="s">
        <v>740</v>
      </c>
      <c r="X119" s="275" t="s">
        <v>235</v>
      </c>
      <c r="Y119" s="276" t="s">
        <v>235</v>
      </c>
      <c r="Z119" s="277" t="s">
        <v>235</v>
      </c>
      <c r="AA119" s="279" t="s">
        <v>180</v>
      </c>
      <c r="AB119" s="280" t="s">
        <v>180</v>
      </c>
      <c r="AC119" s="281" t="s">
        <v>180</v>
      </c>
      <c r="AD119" s="282">
        <v>8</v>
      </c>
      <c r="AE119" s="283"/>
    </row>
    <row r="120" spans="2:31" s="46" customFormat="1" ht="60" customHeight="1">
      <c r="B120" s="50">
        <v>116</v>
      </c>
      <c r="C120" s="274" t="s">
        <v>505</v>
      </c>
      <c r="D120" s="274" t="s">
        <v>505</v>
      </c>
      <c r="E120" s="274" t="s">
        <v>505</v>
      </c>
      <c r="F120" s="274" t="s">
        <v>505</v>
      </c>
      <c r="G120" s="274" t="s">
        <v>505</v>
      </c>
      <c r="H120" s="274" t="s">
        <v>505</v>
      </c>
      <c r="I120" s="274" t="s">
        <v>505</v>
      </c>
      <c r="J120" s="275" t="s">
        <v>236</v>
      </c>
      <c r="K120" s="276" t="s">
        <v>236</v>
      </c>
      <c r="L120" s="276" t="s">
        <v>236</v>
      </c>
      <c r="M120" s="276" t="s">
        <v>236</v>
      </c>
      <c r="N120" s="276" t="s">
        <v>236</v>
      </c>
      <c r="O120" s="276" t="s">
        <v>236</v>
      </c>
      <c r="P120" s="277" t="s">
        <v>236</v>
      </c>
      <c r="Q120" s="278" t="s">
        <v>741</v>
      </c>
      <c r="R120" s="274" t="s">
        <v>741</v>
      </c>
      <c r="S120" s="274" t="s">
        <v>741</v>
      </c>
      <c r="T120" s="274" t="s">
        <v>741</v>
      </c>
      <c r="U120" s="274" t="s">
        <v>741</v>
      </c>
      <c r="V120" s="274" t="s">
        <v>741</v>
      </c>
      <c r="W120" s="274" t="s">
        <v>741</v>
      </c>
      <c r="X120" s="275" t="s">
        <v>237</v>
      </c>
      <c r="Y120" s="276" t="s">
        <v>237</v>
      </c>
      <c r="Z120" s="277" t="s">
        <v>237</v>
      </c>
      <c r="AA120" s="279" t="s">
        <v>180</v>
      </c>
      <c r="AB120" s="280" t="s">
        <v>180</v>
      </c>
      <c r="AC120" s="281" t="s">
        <v>180</v>
      </c>
      <c r="AD120" s="282">
        <v>8</v>
      </c>
      <c r="AE120" s="283"/>
    </row>
    <row r="121" spans="2:31" s="46" customFormat="1" ht="60" customHeight="1">
      <c r="B121" s="50">
        <v>117</v>
      </c>
      <c r="C121" s="274" t="s">
        <v>506</v>
      </c>
      <c r="D121" s="274" t="s">
        <v>506</v>
      </c>
      <c r="E121" s="274" t="s">
        <v>506</v>
      </c>
      <c r="F121" s="274" t="s">
        <v>506</v>
      </c>
      <c r="G121" s="274" t="s">
        <v>506</v>
      </c>
      <c r="H121" s="274" t="s">
        <v>506</v>
      </c>
      <c r="I121" s="274" t="s">
        <v>506</v>
      </c>
      <c r="J121" s="275" t="s">
        <v>238</v>
      </c>
      <c r="K121" s="276" t="s">
        <v>238</v>
      </c>
      <c r="L121" s="276" t="s">
        <v>238</v>
      </c>
      <c r="M121" s="276" t="s">
        <v>238</v>
      </c>
      <c r="N121" s="276" t="s">
        <v>238</v>
      </c>
      <c r="O121" s="276" t="s">
        <v>238</v>
      </c>
      <c r="P121" s="277" t="s">
        <v>238</v>
      </c>
      <c r="Q121" s="278" t="s">
        <v>742</v>
      </c>
      <c r="R121" s="274" t="s">
        <v>742</v>
      </c>
      <c r="S121" s="274" t="s">
        <v>742</v>
      </c>
      <c r="T121" s="274" t="s">
        <v>742</v>
      </c>
      <c r="U121" s="274" t="s">
        <v>742</v>
      </c>
      <c r="V121" s="274" t="s">
        <v>742</v>
      </c>
      <c r="W121" s="274" t="s">
        <v>742</v>
      </c>
      <c r="X121" s="275" t="s">
        <v>239</v>
      </c>
      <c r="Y121" s="276" t="s">
        <v>239</v>
      </c>
      <c r="Z121" s="277" t="s">
        <v>239</v>
      </c>
      <c r="AA121" s="279" t="s">
        <v>180</v>
      </c>
      <c r="AB121" s="280" t="s">
        <v>180</v>
      </c>
      <c r="AC121" s="281" t="s">
        <v>180</v>
      </c>
      <c r="AD121" s="282">
        <v>8</v>
      </c>
      <c r="AE121" s="283"/>
    </row>
    <row r="122" spans="2:31" s="46" customFormat="1" ht="60" customHeight="1">
      <c r="B122" s="50">
        <v>118</v>
      </c>
      <c r="C122" s="274" t="s">
        <v>507</v>
      </c>
      <c r="D122" s="274" t="s">
        <v>507</v>
      </c>
      <c r="E122" s="274" t="s">
        <v>507</v>
      </c>
      <c r="F122" s="274" t="s">
        <v>507</v>
      </c>
      <c r="G122" s="274" t="s">
        <v>507</v>
      </c>
      <c r="H122" s="274" t="s">
        <v>507</v>
      </c>
      <c r="I122" s="274" t="s">
        <v>507</v>
      </c>
      <c r="J122" s="275" t="s">
        <v>240</v>
      </c>
      <c r="K122" s="276" t="s">
        <v>240</v>
      </c>
      <c r="L122" s="276" t="s">
        <v>240</v>
      </c>
      <c r="M122" s="276" t="s">
        <v>240</v>
      </c>
      <c r="N122" s="276" t="s">
        <v>240</v>
      </c>
      <c r="O122" s="276" t="s">
        <v>240</v>
      </c>
      <c r="P122" s="277" t="s">
        <v>240</v>
      </c>
      <c r="Q122" s="278" t="s">
        <v>743</v>
      </c>
      <c r="R122" s="274" t="s">
        <v>743</v>
      </c>
      <c r="S122" s="274" t="s">
        <v>743</v>
      </c>
      <c r="T122" s="274" t="s">
        <v>743</v>
      </c>
      <c r="U122" s="274" t="s">
        <v>743</v>
      </c>
      <c r="V122" s="274" t="s">
        <v>743</v>
      </c>
      <c r="W122" s="274" t="s">
        <v>743</v>
      </c>
      <c r="X122" s="275" t="s">
        <v>241</v>
      </c>
      <c r="Y122" s="276" t="s">
        <v>241</v>
      </c>
      <c r="Z122" s="277" t="s">
        <v>241</v>
      </c>
      <c r="AA122" s="279" t="s">
        <v>180</v>
      </c>
      <c r="AB122" s="280" t="s">
        <v>180</v>
      </c>
      <c r="AC122" s="281" t="s">
        <v>180</v>
      </c>
      <c r="AD122" s="282">
        <v>8</v>
      </c>
      <c r="AE122" s="283"/>
    </row>
    <row r="123" spans="2:31" s="46" customFormat="1" ht="60" customHeight="1">
      <c r="B123" s="50">
        <v>119</v>
      </c>
      <c r="C123" s="274" t="s">
        <v>508</v>
      </c>
      <c r="D123" s="274" t="s">
        <v>508</v>
      </c>
      <c r="E123" s="274" t="s">
        <v>508</v>
      </c>
      <c r="F123" s="274" t="s">
        <v>508</v>
      </c>
      <c r="G123" s="274" t="s">
        <v>508</v>
      </c>
      <c r="H123" s="274" t="s">
        <v>508</v>
      </c>
      <c r="I123" s="274" t="s">
        <v>508</v>
      </c>
      <c r="J123" s="275" t="s">
        <v>242</v>
      </c>
      <c r="K123" s="276" t="s">
        <v>242</v>
      </c>
      <c r="L123" s="276" t="s">
        <v>242</v>
      </c>
      <c r="M123" s="276" t="s">
        <v>242</v>
      </c>
      <c r="N123" s="276" t="s">
        <v>242</v>
      </c>
      <c r="O123" s="276" t="s">
        <v>242</v>
      </c>
      <c r="P123" s="277" t="s">
        <v>242</v>
      </c>
      <c r="Q123" s="278" t="s">
        <v>744</v>
      </c>
      <c r="R123" s="274" t="s">
        <v>744</v>
      </c>
      <c r="S123" s="274" t="s">
        <v>744</v>
      </c>
      <c r="T123" s="274" t="s">
        <v>744</v>
      </c>
      <c r="U123" s="274" t="s">
        <v>744</v>
      </c>
      <c r="V123" s="274" t="s">
        <v>744</v>
      </c>
      <c r="W123" s="274" t="s">
        <v>744</v>
      </c>
      <c r="X123" s="275" t="s">
        <v>243</v>
      </c>
      <c r="Y123" s="276" t="s">
        <v>243</v>
      </c>
      <c r="Z123" s="277" t="s">
        <v>243</v>
      </c>
      <c r="AA123" s="279" t="s">
        <v>180</v>
      </c>
      <c r="AB123" s="280" t="s">
        <v>180</v>
      </c>
      <c r="AC123" s="281" t="s">
        <v>180</v>
      </c>
      <c r="AD123" s="282">
        <v>8</v>
      </c>
      <c r="AE123" s="283"/>
    </row>
    <row r="124" spans="2:31" s="46" customFormat="1" ht="60" customHeight="1">
      <c r="B124" s="50">
        <v>120</v>
      </c>
      <c r="C124" s="274" t="s">
        <v>509</v>
      </c>
      <c r="D124" s="274" t="s">
        <v>509</v>
      </c>
      <c r="E124" s="274" t="s">
        <v>509</v>
      </c>
      <c r="F124" s="274" t="s">
        <v>509</v>
      </c>
      <c r="G124" s="274" t="s">
        <v>509</v>
      </c>
      <c r="H124" s="274" t="s">
        <v>509</v>
      </c>
      <c r="I124" s="274" t="s">
        <v>509</v>
      </c>
      <c r="J124" s="275" t="s">
        <v>244</v>
      </c>
      <c r="K124" s="276" t="s">
        <v>244</v>
      </c>
      <c r="L124" s="276" t="s">
        <v>244</v>
      </c>
      <c r="M124" s="276" t="s">
        <v>244</v>
      </c>
      <c r="N124" s="276" t="s">
        <v>244</v>
      </c>
      <c r="O124" s="276" t="s">
        <v>244</v>
      </c>
      <c r="P124" s="277" t="s">
        <v>244</v>
      </c>
      <c r="Q124" s="278" t="s">
        <v>745</v>
      </c>
      <c r="R124" s="274" t="s">
        <v>745</v>
      </c>
      <c r="S124" s="274" t="s">
        <v>745</v>
      </c>
      <c r="T124" s="274" t="s">
        <v>745</v>
      </c>
      <c r="U124" s="274" t="s">
        <v>745</v>
      </c>
      <c r="V124" s="274" t="s">
        <v>745</v>
      </c>
      <c r="W124" s="274" t="s">
        <v>745</v>
      </c>
      <c r="X124" s="275" t="s">
        <v>245</v>
      </c>
      <c r="Y124" s="276" t="s">
        <v>245</v>
      </c>
      <c r="Z124" s="277" t="s">
        <v>245</v>
      </c>
      <c r="AA124" s="279" t="s">
        <v>180</v>
      </c>
      <c r="AB124" s="280" t="s">
        <v>180</v>
      </c>
      <c r="AC124" s="281" t="s">
        <v>180</v>
      </c>
      <c r="AD124" s="282">
        <v>8</v>
      </c>
      <c r="AE124" s="283"/>
    </row>
    <row r="125" spans="2:31" s="46" customFormat="1" ht="60" customHeight="1">
      <c r="B125" s="50">
        <v>121</v>
      </c>
      <c r="C125" s="274" t="s">
        <v>510</v>
      </c>
      <c r="D125" s="274" t="s">
        <v>510</v>
      </c>
      <c r="E125" s="274" t="s">
        <v>510</v>
      </c>
      <c r="F125" s="274" t="s">
        <v>510</v>
      </c>
      <c r="G125" s="274" t="s">
        <v>510</v>
      </c>
      <c r="H125" s="274" t="s">
        <v>510</v>
      </c>
      <c r="I125" s="274" t="s">
        <v>510</v>
      </c>
      <c r="J125" s="275" t="s">
        <v>246</v>
      </c>
      <c r="K125" s="276" t="s">
        <v>246</v>
      </c>
      <c r="L125" s="276" t="s">
        <v>246</v>
      </c>
      <c r="M125" s="276" t="s">
        <v>246</v>
      </c>
      <c r="N125" s="276" t="s">
        <v>246</v>
      </c>
      <c r="O125" s="276" t="s">
        <v>246</v>
      </c>
      <c r="P125" s="277" t="s">
        <v>246</v>
      </c>
      <c r="Q125" s="278" t="s">
        <v>746</v>
      </c>
      <c r="R125" s="274" t="s">
        <v>746</v>
      </c>
      <c r="S125" s="274" t="s">
        <v>746</v>
      </c>
      <c r="T125" s="274" t="s">
        <v>746</v>
      </c>
      <c r="U125" s="274" t="s">
        <v>746</v>
      </c>
      <c r="V125" s="274" t="s">
        <v>746</v>
      </c>
      <c r="W125" s="274" t="s">
        <v>746</v>
      </c>
      <c r="X125" s="275" t="s">
        <v>247</v>
      </c>
      <c r="Y125" s="276" t="s">
        <v>247</v>
      </c>
      <c r="Z125" s="277" t="s">
        <v>247</v>
      </c>
      <c r="AA125" s="279" t="s">
        <v>180</v>
      </c>
      <c r="AB125" s="280" t="s">
        <v>180</v>
      </c>
      <c r="AC125" s="281" t="s">
        <v>180</v>
      </c>
      <c r="AD125" s="282">
        <v>8</v>
      </c>
      <c r="AE125" s="283"/>
    </row>
    <row r="126" spans="2:31" s="46" customFormat="1" ht="60" customHeight="1">
      <c r="B126" s="50">
        <v>122</v>
      </c>
      <c r="C126" s="274" t="s">
        <v>511</v>
      </c>
      <c r="D126" s="274" t="s">
        <v>511</v>
      </c>
      <c r="E126" s="274" t="s">
        <v>511</v>
      </c>
      <c r="F126" s="274" t="s">
        <v>511</v>
      </c>
      <c r="G126" s="274" t="s">
        <v>511</v>
      </c>
      <c r="H126" s="274" t="s">
        <v>511</v>
      </c>
      <c r="I126" s="274" t="s">
        <v>511</v>
      </c>
      <c r="J126" s="275" t="s">
        <v>248</v>
      </c>
      <c r="K126" s="276" t="s">
        <v>248</v>
      </c>
      <c r="L126" s="276" t="s">
        <v>248</v>
      </c>
      <c r="M126" s="276" t="s">
        <v>248</v>
      </c>
      <c r="N126" s="276" t="s">
        <v>248</v>
      </c>
      <c r="O126" s="276" t="s">
        <v>248</v>
      </c>
      <c r="P126" s="277" t="s">
        <v>248</v>
      </c>
      <c r="Q126" s="278" t="s">
        <v>747</v>
      </c>
      <c r="R126" s="274" t="s">
        <v>747</v>
      </c>
      <c r="S126" s="274" t="s">
        <v>747</v>
      </c>
      <c r="T126" s="274" t="s">
        <v>747</v>
      </c>
      <c r="U126" s="274" t="s">
        <v>747</v>
      </c>
      <c r="V126" s="274" t="s">
        <v>747</v>
      </c>
      <c r="W126" s="274" t="s">
        <v>747</v>
      </c>
      <c r="X126" s="275" t="s">
        <v>249</v>
      </c>
      <c r="Y126" s="276" t="s">
        <v>249</v>
      </c>
      <c r="Z126" s="277" t="s">
        <v>249</v>
      </c>
      <c r="AA126" s="279" t="s">
        <v>180</v>
      </c>
      <c r="AB126" s="280" t="s">
        <v>180</v>
      </c>
      <c r="AC126" s="281" t="s">
        <v>180</v>
      </c>
      <c r="AD126" s="282">
        <v>8</v>
      </c>
      <c r="AE126" s="283"/>
    </row>
    <row r="127" spans="2:31" s="46" customFormat="1" ht="60" customHeight="1">
      <c r="B127" s="50">
        <v>123</v>
      </c>
      <c r="C127" s="274" t="s">
        <v>512</v>
      </c>
      <c r="D127" s="274" t="s">
        <v>512</v>
      </c>
      <c r="E127" s="274" t="s">
        <v>512</v>
      </c>
      <c r="F127" s="274" t="s">
        <v>512</v>
      </c>
      <c r="G127" s="274" t="s">
        <v>512</v>
      </c>
      <c r="H127" s="274" t="s">
        <v>512</v>
      </c>
      <c r="I127" s="274" t="s">
        <v>512</v>
      </c>
      <c r="J127" s="275" t="s">
        <v>250</v>
      </c>
      <c r="K127" s="276" t="s">
        <v>250</v>
      </c>
      <c r="L127" s="276" t="s">
        <v>250</v>
      </c>
      <c r="M127" s="276" t="s">
        <v>250</v>
      </c>
      <c r="N127" s="276" t="s">
        <v>250</v>
      </c>
      <c r="O127" s="276" t="s">
        <v>250</v>
      </c>
      <c r="P127" s="277" t="s">
        <v>250</v>
      </c>
      <c r="Q127" s="278" t="s">
        <v>748</v>
      </c>
      <c r="R127" s="274" t="s">
        <v>748</v>
      </c>
      <c r="S127" s="274" t="s">
        <v>748</v>
      </c>
      <c r="T127" s="274" t="s">
        <v>748</v>
      </c>
      <c r="U127" s="274" t="s">
        <v>748</v>
      </c>
      <c r="V127" s="274" t="s">
        <v>748</v>
      </c>
      <c r="W127" s="274" t="s">
        <v>748</v>
      </c>
      <c r="X127" s="275" t="s">
        <v>251</v>
      </c>
      <c r="Y127" s="276" t="s">
        <v>251</v>
      </c>
      <c r="Z127" s="277" t="s">
        <v>251</v>
      </c>
      <c r="AA127" s="279" t="s">
        <v>180</v>
      </c>
      <c r="AB127" s="280" t="s">
        <v>180</v>
      </c>
      <c r="AC127" s="281" t="s">
        <v>180</v>
      </c>
      <c r="AD127" s="282">
        <v>8</v>
      </c>
      <c r="AE127" s="283"/>
    </row>
    <row r="128" spans="2:31" s="46" customFormat="1" ht="60" customHeight="1">
      <c r="B128" s="50">
        <v>124</v>
      </c>
      <c r="C128" s="274" t="s">
        <v>513</v>
      </c>
      <c r="D128" s="274" t="s">
        <v>513</v>
      </c>
      <c r="E128" s="274" t="s">
        <v>513</v>
      </c>
      <c r="F128" s="274" t="s">
        <v>513</v>
      </c>
      <c r="G128" s="274" t="s">
        <v>513</v>
      </c>
      <c r="H128" s="274" t="s">
        <v>513</v>
      </c>
      <c r="I128" s="274" t="s">
        <v>513</v>
      </c>
      <c r="J128" s="275" t="s">
        <v>252</v>
      </c>
      <c r="K128" s="276" t="s">
        <v>252</v>
      </c>
      <c r="L128" s="276" t="s">
        <v>252</v>
      </c>
      <c r="M128" s="276" t="s">
        <v>252</v>
      </c>
      <c r="N128" s="276" t="s">
        <v>252</v>
      </c>
      <c r="O128" s="276" t="s">
        <v>252</v>
      </c>
      <c r="P128" s="277" t="s">
        <v>252</v>
      </c>
      <c r="Q128" s="278" t="s">
        <v>749</v>
      </c>
      <c r="R128" s="274" t="s">
        <v>749</v>
      </c>
      <c r="S128" s="274" t="s">
        <v>749</v>
      </c>
      <c r="T128" s="274" t="s">
        <v>749</v>
      </c>
      <c r="U128" s="274" t="s">
        <v>749</v>
      </c>
      <c r="V128" s="274" t="s">
        <v>749</v>
      </c>
      <c r="W128" s="274" t="s">
        <v>749</v>
      </c>
      <c r="X128" s="275" t="s">
        <v>253</v>
      </c>
      <c r="Y128" s="276" t="s">
        <v>253</v>
      </c>
      <c r="Z128" s="277" t="s">
        <v>253</v>
      </c>
      <c r="AA128" s="279" t="s">
        <v>180</v>
      </c>
      <c r="AB128" s="280" t="s">
        <v>180</v>
      </c>
      <c r="AC128" s="281" t="s">
        <v>180</v>
      </c>
      <c r="AD128" s="282">
        <v>8</v>
      </c>
      <c r="AE128" s="283"/>
    </row>
    <row r="129" spans="2:31" s="46" customFormat="1" ht="60" customHeight="1">
      <c r="B129" s="50">
        <v>125</v>
      </c>
      <c r="C129" s="274" t="s">
        <v>514</v>
      </c>
      <c r="D129" s="274" t="s">
        <v>514</v>
      </c>
      <c r="E129" s="274" t="s">
        <v>514</v>
      </c>
      <c r="F129" s="274" t="s">
        <v>514</v>
      </c>
      <c r="G129" s="274" t="s">
        <v>514</v>
      </c>
      <c r="H129" s="274" t="s">
        <v>514</v>
      </c>
      <c r="I129" s="274" t="s">
        <v>514</v>
      </c>
      <c r="J129" s="275" t="s">
        <v>254</v>
      </c>
      <c r="K129" s="276" t="s">
        <v>254</v>
      </c>
      <c r="L129" s="276" t="s">
        <v>254</v>
      </c>
      <c r="M129" s="276" t="s">
        <v>254</v>
      </c>
      <c r="N129" s="276" t="s">
        <v>254</v>
      </c>
      <c r="O129" s="276" t="s">
        <v>254</v>
      </c>
      <c r="P129" s="277" t="s">
        <v>254</v>
      </c>
      <c r="Q129" s="278" t="s">
        <v>750</v>
      </c>
      <c r="R129" s="274" t="s">
        <v>750</v>
      </c>
      <c r="S129" s="274" t="s">
        <v>750</v>
      </c>
      <c r="T129" s="274" t="s">
        <v>750</v>
      </c>
      <c r="U129" s="274" t="s">
        <v>750</v>
      </c>
      <c r="V129" s="274" t="s">
        <v>750</v>
      </c>
      <c r="W129" s="274" t="s">
        <v>750</v>
      </c>
      <c r="X129" s="275" t="s">
        <v>255</v>
      </c>
      <c r="Y129" s="276" t="s">
        <v>255</v>
      </c>
      <c r="Z129" s="277" t="s">
        <v>255</v>
      </c>
      <c r="AA129" s="279" t="s">
        <v>180</v>
      </c>
      <c r="AB129" s="280" t="s">
        <v>180</v>
      </c>
      <c r="AC129" s="281" t="s">
        <v>180</v>
      </c>
      <c r="AD129" s="282">
        <v>8</v>
      </c>
      <c r="AE129" s="283"/>
    </row>
    <row r="130" spans="2:31" s="46" customFormat="1" ht="60" customHeight="1">
      <c r="B130" s="50">
        <v>126</v>
      </c>
      <c r="C130" s="274" t="s">
        <v>515</v>
      </c>
      <c r="D130" s="274" t="s">
        <v>515</v>
      </c>
      <c r="E130" s="274" t="s">
        <v>515</v>
      </c>
      <c r="F130" s="274" t="s">
        <v>515</v>
      </c>
      <c r="G130" s="274" t="s">
        <v>515</v>
      </c>
      <c r="H130" s="274" t="s">
        <v>515</v>
      </c>
      <c r="I130" s="274" t="s">
        <v>515</v>
      </c>
      <c r="J130" s="275" t="s">
        <v>256</v>
      </c>
      <c r="K130" s="276" t="s">
        <v>256</v>
      </c>
      <c r="L130" s="276" t="s">
        <v>256</v>
      </c>
      <c r="M130" s="276" t="s">
        <v>256</v>
      </c>
      <c r="N130" s="276" t="s">
        <v>256</v>
      </c>
      <c r="O130" s="276" t="s">
        <v>256</v>
      </c>
      <c r="P130" s="277" t="s">
        <v>256</v>
      </c>
      <c r="Q130" s="278" t="s">
        <v>751</v>
      </c>
      <c r="R130" s="274" t="s">
        <v>751</v>
      </c>
      <c r="S130" s="274" t="s">
        <v>751</v>
      </c>
      <c r="T130" s="274" t="s">
        <v>751</v>
      </c>
      <c r="U130" s="274" t="s">
        <v>751</v>
      </c>
      <c r="V130" s="274" t="s">
        <v>751</v>
      </c>
      <c r="W130" s="274" t="s">
        <v>751</v>
      </c>
      <c r="X130" s="275" t="s">
        <v>257</v>
      </c>
      <c r="Y130" s="276" t="s">
        <v>257</v>
      </c>
      <c r="Z130" s="277" t="s">
        <v>257</v>
      </c>
      <c r="AA130" s="279" t="s">
        <v>180</v>
      </c>
      <c r="AB130" s="280" t="s">
        <v>180</v>
      </c>
      <c r="AC130" s="281" t="s">
        <v>180</v>
      </c>
      <c r="AD130" s="282">
        <v>8</v>
      </c>
      <c r="AE130" s="283"/>
    </row>
    <row r="131" spans="2:31" s="46" customFormat="1" ht="60" customHeight="1">
      <c r="B131" s="50">
        <v>127</v>
      </c>
      <c r="C131" s="274" t="s">
        <v>516</v>
      </c>
      <c r="D131" s="274" t="s">
        <v>516</v>
      </c>
      <c r="E131" s="274" t="s">
        <v>516</v>
      </c>
      <c r="F131" s="274" t="s">
        <v>516</v>
      </c>
      <c r="G131" s="274" t="s">
        <v>516</v>
      </c>
      <c r="H131" s="274" t="s">
        <v>516</v>
      </c>
      <c r="I131" s="274" t="s">
        <v>516</v>
      </c>
      <c r="J131" s="275" t="s">
        <v>258</v>
      </c>
      <c r="K131" s="276" t="s">
        <v>258</v>
      </c>
      <c r="L131" s="276" t="s">
        <v>258</v>
      </c>
      <c r="M131" s="276" t="s">
        <v>258</v>
      </c>
      <c r="N131" s="276" t="s">
        <v>258</v>
      </c>
      <c r="O131" s="276" t="s">
        <v>258</v>
      </c>
      <c r="P131" s="277" t="s">
        <v>258</v>
      </c>
      <c r="Q131" s="278" t="s">
        <v>752</v>
      </c>
      <c r="R131" s="274" t="s">
        <v>752</v>
      </c>
      <c r="S131" s="274" t="s">
        <v>752</v>
      </c>
      <c r="T131" s="274" t="s">
        <v>752</v>
      </c>
      <c r="U131" s="274" t="s">
        <v>752</v>
      </c>
      <c r="V131" s="274" t="s">
        <v>752</v>
      </c>
      <c r="W131" s="274" t="s">
        <v>752</v>
      </c>
      <c r="X131" s="275" t="s">
        <v>259</v>
      </c>
      <c r="Y131" s="276" t="s">
        <v>259</v>
      </c>
      <c r="Z131" s="277" t="s">
        <v>259</v>
      </c>
      <c r="AA131" s="279" t="s">
        <v>180</v>
      </c>
      <c r="AB131" s="280" t="s">
        <v>180</v>
      </c>
      <c r="AC131" s="281" t="s">
        <v>180</v>
      </c>
      <c r="AD131" s="282">
        <v>8</v>
      </c>
      <c r="AE131" s="283"/>
    </row>
    <row r="132" spans="2:31" s="46" customFormat="1" ht="60" customHeight="1">
      <c r="B132" s="50">
        <v>128</v>
      </c>
      <c r="C132" s="274" t="s">
        <v>517</v>
      </c>
      <c r="D132" s="274" t="s">
        <v>517</v>
      </c>
      <c r="E132" s="274" t="s">
        <v>517</v>
      </c>
      <c r="F132" s="274" t="s">
        <v>517</v>
      </c>
      <c r="G132" s="274" t="s">
        <v>517</v>
      </c>
      <c r="H132" s="274" t="s">
        <v>517</v>
      </c>
      <c r="I132" s="274" t="s">
        <v>517</v>
      </c>
      <c r="J132" s="275" t="s">
        <v>260</v>
      </c>
      <c r="K132" s="276" t="s">
        <v>260</v>
      </c>
      <c r="L132" s="276" t="s">
        <v>260</v>
      </c>
      <c r="M132" s="276" t="s">
        <v>260</v>
      </c>
      <c r="N132" s="276" t="s">
        <v>260</v>
      </c>
      <c r="O132" s="276" t="s">
        <v>260</v>
      </c>
      <c r="P132" s="277" t="s">
        <v>260</v>
      </c>
      <c r="Q132" s="278" t="s">
        <v>753</v>
      </c>
      <c r="R132" s="274" t="s">
        <v>753</v>
      </c>
      <c r="S132" s="274" t="s">
        <v>753</v>
      </c>
      <c r="T132" s="274" t="s">
        <v>753</v>
      </c>
      <c r="U132" s="274" t="s">
        <v>753</v>
      </c>
      <c r="V132" s="274" t="s">
        <v>753</v>
      </c>
      <c r="W132" s="274" t="s">
        <v>753</v>
      </c>
      <c r="X132" s="275" t="s">
        <v>261</v>
      </c>
      <c r="Y132" s="276" t="s">
        <v>261</v>
      </c>
      <c r="Z132" s="277" t="s">
        <v>261</v>
      </c>
      <c r="AA132" s="279" t="s">
        <v>180</v>
      </c>
      <c r="AB132" s="280" t="s">
        <v>180</v>
      </c>
      <c r="AC132" s="281" t="s">
        <v>180</v>
      </c>
      <c r="AD132" s="282">
        <v>8</v>
      </c>
      <c r="AE132" s="283"/>
    </row>
    <row r="133" spans="2:31" s="46" customFormat="1" ht="60" customHeight="1">
      <c r="B133" s="50">
        <v>129</v>
      </c>
      <c r="C133" s="274" t="s">
        <v>518</v>
      </c>
      <c r="D133" s="274" t="s">
        <v>518</v>
      </c>
      <c r="E133" s="274" t="s">
        <v>518</v>
      </c>
      <c r="F133" s="274" t="s">
        <v>518</v>
      </c>
      <c r="G133" s="274" t="s">
        <v>518</v>
      </c>
      <c r="H133" s="274" t="s">
        <v>518</v>
      </c>
      <c r="I133" s="274" t="s">
        <v>518</v>
      </c>
      <c r="J133" s="275" t="s">
        <v>262</v>
      </c>
      <c r="K133" s="276" t="s">
        <v>262</v>
      </c>
      <c r="L133" s="276" t="s">
        <v>262</v>
      </c>
      <c r="M133" s="276" t="s">
        <v>262</v>
      </c>
      <c r="N133" s="276" t="s">
        <v>262</v>
      </c>
      <c r="O133" s="276" t="s">
        <v>262</v>
      </c>
      <c r="P133" s="277" t="s">
        <v>262</v>
      </c>
      <c r="Q133" s="278" t="s">
        <v>754</v>
      </c>
      <c r="R133" s="274" t="s">
        <v>754</v>
      </c>
      <c r="S133" s="274" t="s">
        <v>754</v>
      </c>
      <c r="T133" s="274" t="s">
        <v>754</v>
      </c>
      <c r="U133" s="274" t="s">
        <v>754</v>
      </c>
      <c r="V133" s="274" t="s">
        <v>754</v>
      </c>
      <c r="W133" s="274" t="s">
        <v>754</v>
      </c>
      <c r="X133" s="275" t="s">
        <v>263</v>
      </c>
      <c r="Y133" s="276" t="s">
        <v>263</v>
      </c>
      <c r="Z133" s="277" t="s">
        <v>263</v>
      </c>
      <c r="AA133" s="279" t="s">
        <v>180</v>
      </c>
      <c r="AB133" s="280" t="s">
        <v>180</v>
      </c>
      <c r="AC133" s="281" t="s">
        <v>180</v>
      </c>
      <c r="AD133" s="282">
        <v>8</v>
      </c>
      <c r="AE133" s="283"/>
    </row>
    <row r="134" spans="2:31" s="46" customFormat="1" ht="60" customHeight="1">
      <c r="B134" s="50">
        <v>130</v>
      </c>
      <c r="C134" s="274" t="s">
        <v>519</v>
      </c>
      <c r="D134" s="274" t="s">
        <v>519</v>
      </c>
      <c r="E134" s="274" t="s">
        <v>519</v>
      </c>
      <c r="F134" s="274" t="s">
        <v>519</v>
      </c>
      <c r="G134" s="274" t="s">
        <v>519</v>
      </c>
      <c r="H134" s="274" t="s">
        <v>519</v>
      </c>
      <c r="I134" s="274" t="s">
        <v>519</v>
      </c>
      <c r="J134" s="275" t="s">
        <v>264</v>
      </c>
      <c r="K134" s="276" t="s">
        <v>264</v>
      </c>
      <c r="L134" s="276" t="s">
        <v>264</v>
      </c>
      <c r="M134" s="276" t="s">
        <v>264</v>
      </c>
      <c r="N134" s="276" t="s">
        <v>264</v>
      </c>
      <c r="O134" s="276" t="s">
        <v>264</v>
      </c>
      <c r="P134" s="277" t="s">
        <v>264</v>
      </c>
      <c r="Q134" s="278" t="s">
        <v>755</v>
      </c>
      <c r="R134" s="274" t="s">
        <v>755</v>
      </c>
      <c r="S134" s="274" t="s">
        <v>755</v>
      </c>
      <c r="T134" s="274" t="s">
        <v>755</v>
      </c>
      <c r="U134" s="274" t="s">
        <v>755</v>
      </c>
      <c r="V134" s="274" t="s">
        <v>755</v>
      </c>
      <c r="W134" s="274" t="s">
        <v>755</v>
      </c>
      <c r="X134" s="275" t="s">
        <v>265</v>
      </c>
      <c r="Y134" s="276" t="s">
        <v>265</v>
      </c>
      <c r="Z134" s="277" t="s">
        <v>265</v>
      </c>
      <c r="AA134" s="279" t="s">
        <v>180</v>
      </c>
      <c r="AB134" s="280" t="s">
        <v>180</v>
      </c>
      <c r="AC134" s="281" t="s">
        <v>180</v>
      </c>
      <c r="AD134" s="282">
        <v>8</v>
      </c>
      <c r="AE134" s="283"/>
    </row>
    <row r="135" spans="2:31" s="46" customFormat="1" ht="60" customHeight="1">
      <c r="B135" s="50">
        <v>131</v>
      </c>
      <c r="C135" s="274" t="s">
        <v>520</v>
      </c>
      <c r="D135" s="274" t="s">
        <v>520</v>
      </c>
      <c r="E135" s="274" t="s">
        <v>520</v>
      </c>
      <c r="F135" s="274" t="s">
        <v>520</v>
      </c>
      <c r="G135" s="274" t="s">
        <v>520</v>
      </c>
      <c r="H135" s="274" t="s">
        <v>520</v>
      </c>
      <c r="I135" s="274" t="s">
        <v>520</v>
      </c>
      <c r="J135" s="275" t="s">
        <v>266</v>
      </c>
      <c r="K135" s="276" t="s">
        <v>266</v>
      </c>
      <c r="L135" s="276" t="s">
        <v>266</v>
      </c>
      <c r="M135" s="276" t="s">
        <v>266</v>
      </c>
      <c r="N135" s="276" t="s">
        <v>266</v>
      </c>
      <c r="O135" s="276" t="s">
        <v>266</v>
      </c>
      <c r="P135" s="277" t="s">
        <v>266</v>
      </c>
      <c r="Q135" s="278" t="s">
        <v>756</v>
      </c>
      <c r="R135" s="274" t="s">
        <v>756</v>
      </c>
      <c r="S135" s="274" t="s">
        <v>756</v>
      </c>
      <c r="T135" s="274" t="s">
        <v>756</v>
      </c>
      <c r="U135" s="274" t="s">
        <v>756</v>
      </c>
      <c r="V135" s="274" t="s">
        <v>756</v>
      </c>
      <c r="W135" s="274" t="s">
        <v>756</v>
      </c>
      <c r="X135" s="275" t="s">
        <v>267</v>
      </c>
      <c r="Y135" s="276" t="s">
        <v>267</v>
      </c>
      <c r="Z135" s="277" t="s">
        <v>267</v>
      </c>
      <c r="AA135" s="279" t="s">
        <v>180</v>
      </c>
      <c r="AB135" s="280" t="s">
        <v>180</v>
      </c>
      <c r="AC135" s="281" t="s">
        <v>180</v>
      </c>
      <c r="AD135" s="282">
        <v>8</v>
      </c>
      <c r="AE135" s="283"/>
    </row>
    <row r="136" spans="2:31" s="46" customFormat="1" ht="60" customHeight="1">
      <c r="B136" s="50">
        <v>132</v>
      </c>
      <c r="C136" s="274" t="s">
        <v>521</v>
      </c>
      <c r="D136" s="274" t="s">
        <v>521</v>
      </c>
      <c r="E136" s="274" t="s">
        <v>521</v>
      </c>
      <c r="F136" s="274" t="s">
        <v>521</v>
      </c>
      <c r="G136" s="274" t="s">
        <v>521</v>
      </c>
      <c r="H136" s="274" t="s">
        <v>521</v>
      </c>
      <c r="I136" s="274" t="s">
        <v>521</v>
      </c>
      <c r="J136" s="275" t="s">
        <v>268</v>
      </c>
      <c r="K136" s="276" t="s">
        <v>268</v>
      </c>
      <c r="L136" s="276" t="s">
        <v>268</v>
      </c>
      <c r="M136" s="276" t="s">
        <v>268</v>
      </c>
      <c r="N136" s="276" t="s">
        <v>268</v>
      </c>
      <c r="O136" s="276" t="s">
        <v>268</v>
      </c>
      <c r="P136" s="277" t="s">
        <v>268</v>
      </c>
      <c r="Q136" s="278" t="s">
        <v>757</v>
      </c>
      <c r="R136" s="274" t="s">
        <v>757</v>
      </c>
      <c r="S136" s="274" t="s">
        <v>757</v>
      </c>
      <c r="T136" s="274" t="s">
        <v>757</v>
      </c>
      <c r="U136" s="274" t="s">
        <v>757</v>
      </c>
      <c r="V136" s="274" t="s">
        <v>757</v>
      </c>
      <c r="W136" s="274" t="s">
        <v>757</v>
      </c>
      <c r="X136" s="275" t="s">
        <v>269</v>
      </c>
      <c r="Y136" s="276" t="s">
        <v>269</v>
      </c>
      <c r="Z136" s="277" t="s">
        <v>269</v>
      </c>
      <c r="AA136" s="279" t="s">
        <v>180</v>
      </c>
      <c r="AB136" s="280" t="s">
        <v>180</v>
      </c>
      <c r="AC136" s="281" t="s">
        <v>180</v>
      </c>
      <c r="AD136" s="282">
        <v>8</v>
      </c>
      <c r="AE136" s="283"/>
    </row>
    <row r="137" spans="2:31" s="46" customFormat="1" ht="60" customHeight="1">
      <c r="B137" s="50">
        <v>133</v>
      </c>
      <c r="C137" s="274" t="s">
        <v>522</v>
      </c>
      <c r="D137" s="274" t="s">
        <v>522</v>
      </c>
      <c r="E137" s="274" t="s">
        <v>522</v>
      </c>
      <c r="F137" s="274" t="s">
        <v>522</v>
      </c>
      <c r="G137" s="274" t="s">
        <v>522</v>
      </c>
      <c r="H137" s="274" t="s">
        <v>522</v>
      </c>
      <c r="I137" s="274" t="s">
        <v>522</v>
      </c>
      <c r="J137" s="275" t="s">
        <v>270</v>
      </c>
      <c r="K137" s="276" t="s">
        <v>270</v>
      </c>
      <c r="L137" s="276" t="s">
        <v>270</v>
      </c>
      <c r="M137" s="276" t="s">
        <v>270</v>
      </c>
      <c r="N137" s="276" t="s">
        <v>270</v>
      </c>
      <c r="O137" s="276" t="s">
        <v>270</v>
      </c>
      <c r="P137" s="277" t="s">
        <v>270</v>
      </c>
      <c r="Q137" s="278" t="s">
        <v>758</v>
      </c>
      <c r="R137" s="274" t="s">
        <v>758</v>
      </c>
      <c r="S137" s="274" t="s">
        <v>758</v>
      </c>
      <c r="T137" s="274" t="s">
        <v>758</v>
      </c>
      <c r="U137" s="274" t="s">
        <v>758</v>
      </c>
      <c r="V137" s="274" t="s">
        <v>758</v>
      </c>
      <c r="W137" s="274" t="s">
        <v>758</v>
      </c>
      <c r="X137" s="275" t="s">
        <v>271</v>
      </c>
      <c r="Y137" s="276" t="s">
        <v>271</v>
      </c>
      <c r="Z137" s="277" t="s">
        <v>271</v>
      </c>
      <c r="AA137" s="279" t="s">
        <v>180</v>
      </c>
      <c r="AB137" s="280" t="s">
        <v>180</v>
      </c>
      <c r="AC137" s="281" t="s">
        <v>180</v>
      </c>
      <c r="AD137" s="282">
        <v>8</v>
      </c>
      <c r="AE137" s="283"/>
    </row>
    <row r="138" spans="2:31" s="46" customFormat="1" ht="60" customHeight="1">
      <c r="B138" s="50">
        <v>134</v>
      </c>
      <c r="C138" s="274" t="s">
        <v>523</v>
      </c>
      <c r="D138" s="274" t="s">
        <v>523</v>
      </c>
      <c r="E138" s="274" t="s">
        <v>523</v>
      </c>
      <c r="F138" s="274" t="s">
        <v>523</v>
      </c>
      <c r="G138" s="274" t="s">
        <v>523</v>
      </c>
      <c r="H138" s="274" t="s">
        <v>523</v>
      </c>
      <c r="I138" s="274" t="s">
        <v>523</v>
      </c>
      <c r="J138" s="275" t="s">
        <v>272</v>
      </c>
      <c r="K138" s="276" t="s">
        <v>272</v>
      </c>
      <c r="L138" s="276" t="s">
        <v>272</v>
      </c>
      <c r="M138" s="276" t="s">
        <v>272</v>
      </c>
      <c r="N138" s="276" t="s">
        <v>272</v>
      </c>
      <c r="O138" s="276" t="s">
        <v>272</v>
      </c>
      <c r="P138" s="277" t="s">
        <v>272</v>
      </c>
      <c r="Q138" s="278" t="s">
        <v>759</v>
      </c>
      <c r="R138" s="274" t="s">
        <v>759</v>
      </c>
      <c r="S138" s="274" t="s">
        <v>759</v>
      </c>
      <c r="T138" s="274" t="s">
        <v>759</v>
      </c>
      <c r="U138" s="274" t="s">
        <v>759</v>
      </c>
      <c r="V138" s="274" t="s">
        <v>759</v>
      </c>
      <c r="W138" s="274" t="s">
        <v>759</v>
      </c>
      <c r="X138" s="275" t="s">
        <v>273</v>
      </c>
      <c r="Y138" s="276" t="s">
        <v>273</v>
      </c>
      <c r="Z138" s="277" t="s">
        <v>273</v>
      </c>
      <c r="AA138" s="279" t="s">
        <v>180</v>
      </c>
      <c r="AB138" s="280" t="s">
        <v>180</v>
      </c>
      <c r="AC138" s="281" t="s">
        <v>180</v>
      </c>
      <c r="AD138" s="282">
        <v>8</v>
      </c>
      <c r="AE138" s="283"/>
    </row>
    <row r="139" spans="2:31" s="46" customFormat="1" ht="60" customHeight="1">
      <c r="B139" s="50">
        <v>135</v>
      </c>
      <c r="C139" s="274" t="s">
        <v>524</v>
      </c>
      <c r="D139" s="274" t="s">
        <v>524</v>
      </c>
      <c r="E139" s="274" t="s">
        <v>524</v>
      </c>
      <c r="F139" s="274" t="s">
        <v>524</v>
      </c>
      <c r="G139" s="274" t="s">
        <v>524</v>
      </c>
      <c r="H139" s="274" t="s">
        <v>524</v>
      </c>
      <c r="I139" s="274" t="s">
        <v>524</v>
      </c>
      <c r="J139" s="275" t="s">
        <v>274</v>
      </c>
      <c r="K139" s="276" t="s">
        <v>274</v>
      </c>
      <c r="L139" s="276" t="s">
        <v>274</v>
      </c>
      <c r="M139" s="276" t="s">
        <v>274</v>
      </c>
      <c r="N139" s="276" t="s">
        <v>274</v>
      </c>
      <c r="O139" s="276" t="s">
        <v>274</v>
      </c>
      <c r="P139" s="277" t="s">
        <v>274</v>
      </c>
      <c r="Q139" s="278" t="s">
        <v>389</v>
      </c>
      <c r="R139" s="274" t="s">
        <v>389</v>
      </c>
      <c r="S139" s="274" t="s">
        <v>389</v>
      </c>
      <c r="T139" s="274" t="s">
        <v>389</v>
      </c>
      <c r="U139" s="274" t="s">
        <v>389</v>
      </c>
      <c r="V139" s="274" t="s">
        <v>389</v>
      </c>
      <c r="W139" s="274" t="s">
        <v>389</v>
      </c>
      <c r="X139" s="275" t="s">
        <v>275</v>
      </c>
      <c r="Y139" s="276" t="s">
        <v>275</v>
      </c>
      <c r="Z139" s="277" t="s">
        <v>275</v>
      </c>
      <c r="AA139" s="279" t="s">
        <v>180</v>
      </c>
      <c r="AB139" s="280" t="s">
        <v>180</v>
      </c>
      <c r="AC139" s="281" t="s">
        <v>180</v>
      </c>
      <c r="AD139" s="282">
        <v>8</v>
      </c>
      <c r="AE139" s="283"/>
    </row>
    <row r="140" spans="2:31" s="46" customFormat="1" ht="60" customHeight="1">
      <c r="B140" s="50">
        <v>136</v>
      </c>
      <c r="C140" s="274" t="s">
        <v>525</v>
      </c>
      <c r="D140" s="274" t="s">
        <v>525</v>
      </c>
      <c r="E140" s="274" t="s">
        <v>525</v>
      </c>
      <c r="F140" s="274" t="s">
        <v>525</v>
      </c>
      <c r="G140" s="274" t="s">
        <v>525</v>
      </c>
      <c r="H140" s="274" t="s">
        <v>525</v>
      </c>
      <c r="I140" s="274" t="s">
        <v>525</v>
      </c>
      <c r="J140" s="275" t="s">
        <v>276</v>
      </c>
      <c r="K140" s="276" t="s">
        <v>276</v>
      </c>
      <c r="L140" s="276" t="s">
        <v>276</v>
      </c>
      <c r="M140" s="276" t="s">
        <v>276</v>
      </c>
      <c r="N140" s="276" t="s">
        <v>276</v>
      </c>
      <c r="O140" s="276" t="s">
        <v>276</v>
      </c>
      <c r="P140" s="277" t="s">
        <v>276</v>
      </c>
      <c r="Q140" s="278" t="s">
        <v>760</v>
      </c>
      <c r="R140" s="274" t="s">
        <v>760</v>
      </c>
      <c r="S140" s="274" t="s">
        <v>760</v>
      </c>
      <c r="T140" s="274" t="s">
        <v>760</v>
      </c>
      <c r="U140" s="274" t="s">
        <v>760</v>
      </c>
      <c r="V140" s="274" t="s">
        <v>760</v>
      </c>
      <c r="W140" s="274" t="s">
        <v>760</v>
      </c>
      <c r="X140" s="275" t="s">
        <v>277</v>
      </c>
      <c r="Y140" s="276" t="s">
        <v>277</v>
      </c>
      <c r="Z140" s="277" t="s">
        <v>277</v>
      </c>
      <c r="AA140" s="279" t="s">
        <v>180</v>
      </c>
      <c r="AB140" s="280" t="s">
        <v>180</v>
      </c>
      <c r="AC140" s="281" t="s">
        <v>180</v>
      </c>
      <c r="AD140" s="282">
        <v>8</v>
      </c>
      <c r="AE140" s="283"/>
    </row>
    <row r="141" spans="2:31" s="46" customFormat="1" ht="60" customHeight="1">
      <c r="B141" s="50">
        <v>137</v>
      </c>
      <c r="C141" s="274" t="s">
        <v>526</v>
      </c>
      <c r="D141" s="274" t="s">
        <v>526</v>
      </c>
      <c r="E141" s="274" t="s">
        <v>526</v>
      </c>
      <c r="F141" s="274" t="s">
        <v>526</v>
      </c>
      <c r="G141" s="274" t="s">
        <v>526</v>
      </c>
      <c r="H141" s="274" t="s">
        <v>526</v>
      </c>
      <c r="I141" s="274" t="s">
        <v>526</v>
      </c>
      <c r="J141" s="275" t="s">
        <v>278</v>
      </c>
      <c r="K141" s="276" t="s">
        <v>278</v>
      </c>
      <c r="L141" s="276" t="s">
        <v>278</v>
      </c>
      <c r="M141" s="276" t="s">
        <v>278</v>
      </c>
      <c r="N141" s="276" t="s">
        <v>278</v>
      </c>
      <c r="O141" s="276" t="s">
        <v>278</v>
      </c>
      <c r="P141" s="277" t="s">
        <v>278</v>
      </c>
      <c r="Q141" s="278" t="s">
        <v>761</v>
      </c>
      <c r="R141" s="274" t="s">
        <v>761</v>
      </c>
      <c r="S141" s="274" t="s">
        <v>761</v>
      </c>
      <c r="T141" s="274" t="s">
        <v>761</v>
      </c>
      <c r="U141" s="274" t="s">
        <v>761</v>
      </c>
      <c r="V141" s="274" t="s">
        <v>761</v>
      </c>
      <c r="W141" s="274" t="s">
        <v>761</v>
      </c>
      <c r="X141" s="275" t="s">
        <v>279</v>
      </c>
      <c r="Y141" s="276" t="s">
        <v>279</v>
      </c>
      <c r="Z141" s="277" t="s">
        <v>279</v>
      </c>
      <c r="AA141" s="279" t="s">
        <v>180</v>
      </c>
      <c r="AB141" s="280" t="s">
        <v>180</v>
      </c>
      <c r="AC141" s="281" t="s">
        <v>180</v>
      </c>
      <c r="AD141" s="282">
        <v>8</v>
      </c>
      <c r="AE141" s="283"/>
    </row>
    <row r="142" spans="2:31" s="46" customFormat="1" ht="60" customHeight="1" thickBot="1">
      <c r="B142" s="51">
        <v>138</v>
      </c>
      <c r="C142" s="284" t="s">
        <v>527</v>
      </c>
      <c r="D142" s="284" t="s">
        <v>527</v>
      </c>
      <c r="E142" s="284" t="s">
        <v>527</v>
      </c>
      <c r="F142" s="284" t="s">
        <v>527</v>
      </c>
      <c r="G142" s="284" t="s">
        <v>527</v>
      </c>
      <c r="H142" s="284" t="s">
        <v>527</v>
      </c>
      <c r="I142" s="284" t="s">
        <v>527</v>
      </c>
      <c r="J142" s="285" t="s">
        <v>280</v>
      </c>
      <c r="K142" s="286" t="s">
        <v>280</v>
      </c>
      <c r="L142" s="286" t="s">
        <v>280</v>
      </c>
      <c r="M142" s="286" t="s">
        <v>280</v>
      </c>
      <c r="N142" s="286" t="s">
        <v>280</v>
      </c>
      <c r="O142" s="286" t="s">
        <v>280</v>
      </c>
      <c r="P142" s="287" t="s">
        <v>280</v>
      </c>
      <c r="Q142" s="288" t="s">
        <v>762</v>
      </c>
      <c r="R142" s="284" t="s">
        <v>762</v>
      </c>
      <c r="S142" s="284" t="s">
        <v>762</v>
      </c>
      <c r="T142" s="284" t="s">
        <v>762</v>
      </c>
      <c r="U142" s="284" t="s">
        <v>762</v>
      </c>
      <c r="V142" s="284" t="s">
        <v>762</v>
      </c>
      <c r="W142" s="284" t="s">
        <v>762</v>
      </c>
      <c r="X142" s="285" t="s">
        <v>281</v>
      </c>
      <c r="Y142" s="286" t="s">
        <v>281</v>
      </c>
      <c r="Z142" s="287" t="s">
        <v>281</v>
      </c>
      <c r="AA142" s="289" t="s">
        <v>180</v>
      </c>
      <c r="AB142" s="290" t="s">
        <v>180</v>
      </c>
      <c r="AC142" s="291" t="s">
        <v>180</v>
      </c>
      <c r="AD142" s="292">
        <v>8</v>
      </c>
      <c r="AE142" s="293"/>
    </row>
    <row r="143" spans="2:31" s="46" customFormat="1" ht="60" customHeight="1" thickTop="1">
      <c r="B143" s="49">
        <v>139</v>
      </c>
      <c r="C143" s="265" t="s">
        <v>528</v>
      </c>
      <c r="D143" s="265" t="s">
        <v>528</v>
      </c>
      <c r="E143" s="265" t="s">
        <v>528</v>
      </c>
      <c r="F143" s="265" t="s">
        <v>528</v>
      </c>
      <c r="G143" s="265" t="s">
        <v>528</v>
      </c>
      <c r="H143" s="265" t="s">
        <v>528</v>
      </c>
      <c r="I143" s="265" t="s">
        <v>528</v>
      </c>
      <c r="J143" s="266" t="s">
        <v>282</v>
      </c>
      <c r="K143" s="267" t="s">
        <v>282</v>
      </c>
      <c r="L143" s="267" t="s">
        <v>282</v>
      </c>
      <c r="M143" s="267" t="s">
        <v>282</v>
      </c>
      <c r="N143" s="267" t="s">
        <v>282</v>
      </c>
      <c r="O143" s="267" t="s">
        <v>282</v>
      </c>
      <c r="P143" s="268" t="s">
        <v>282</v>
      </c>
      <c r="Q143" s="264" t="s">
        <v>763</v>
      </c>
      <c r="R143" s="265" t="s">
        <v>763</v>
      </c>
      <c r="S143" s="265" t="s">
        <v>763</v>
      </c>
      <c r="T143" s="265" t="s">
        <v>763</v>
      </c>
      <c r="U143" s="265" t="s">
        <v>763</v>
      </c>
      <c r="V143" s="265" t="s">
        <v>763</v>
      </c>
      <c r="W143" s="265" t="s">
        <v>763</v>
      </c>
      <c r="X143" s="266" t="s">
        <v>283</v>
      </c>
      <c r="Y143" s="267" t="s">
        <v>283</v>
      </c>
      <c r="Z143" s="268" t="s">
        <v>283</v>
      </c>
      <c r="AA143" s="269" t="s">
        <v>284</v>
      </c>
      <c r="AB143" s="270" t="s">
        <v>284</v>
      </c>
      <c r="AC143" s="271" t="s">
        <v>284</v>
      </c>
      <c r="AD143" s="272">
        <v>9</v>
      </c>
      <c r="AE143" s="273"/>
    </row>
    <row r="144" spans="2:31" s="46" customFormat="1" ht="60" customHeight="1" thickBot="1">
      <c r="B144" s="52">
        <v>140</v>
      </c>
      <c r="C144" s="254" t="s">
        <v>529</v>
      </c>
      <c r="D144" s="254" t="s">
        <v>529</v>
      </c>
      <c r="E144" s="254" t="s">
        <v>529</v>
      </c>
      <c r="F144" s="254" t="s">
        <v>529</v>
      </c>
      <c r="G144" s="254" t="s">
        <v>529</v>
      </c>
      <c r="H144" s="254" t="s">
        <v>529</v>
      </c>
      <c r="I144" s="254" t="s">
        <v>529</v>
      </c>
      <c r="J144" s="255" t="s">
        <v>285</v>
      </c>
      <c r="K144" s="256" t="s">
        <v>285</v>
      </c>
      <c r="L144" s="256" t="s">
        <v>285</v>
      </c>
      <c r="M144" s="256" t="s">
        <v>285</v>
      </c>
      <c r="N144" s="256" t="s">
        <v>285</v>
      </c>
      <c r="O144" s="256" t="s">
        <v>285</v>
      </c>
      <c r="P144" s="257" t="s">
        <v>285</v>
      </c>
      <c r="Q144" s="258" t="s">
        <v>764</v>
      </c>
      <c r="R144" s="254" t="s">
        <v>764</v>
      </c>
      <c r="S144" s="254" t="s">
        <v>764</v>
      </c>
      <c r="T144" s="254" t="s">
        <v>764</v>
      </c>
      <c r="U144" s="254" t="s">
        <v>764</v>
      </c>
      <c r="V144" s="254" t="s">
        <v>764</v>
      </c>
      <c r="W144" s="254" t="s">
        <v>764</v>
      </c>
      <c r="X144" s="255" t="s">
        <v>286</v>
      </c>
      <c r="Y144" s="256" t="s">
        <v>286</v>
      </c>
      <c r="Z144" s="257" t="s">
        <v>286</v>
      </c>
      <c r="AA144" s="259" t="s">
        <v>284</v>
      </c>
      <c r="AB144" s="260" t="s">
        <v>284</v>
      </c>
      <c r="AC144" s="261" t="s">
        <v>284</v>
      </c>
      <c r="AD144" s="262">
        <v>9</v>
      </c>
      <c r="AE144" s="263"/>
    </row>
    <row r="145" spans="2:31" s="46" customFormat="1" ht="60" customHeight="1" thickTop="1">
      <c r="B145" s="55">
        <v>141</v>
      </c>
      <c r="C145" s="314" t="s">
        <v>530</v>
      </c>
      <c r="D145" s="314" t="s">
        <v>530</v>
      </c>
      <c r="E145" s="314" t="s">
        <v>530</v>
      </c>
      <c r="F145" s="314" t="s">
        <v>530</v>
      </c>
      <c r="G145" s="314" t="s">
        <v>530</v>
      </c>
      <c r="H145" s="314" t="s">
        <v>530</v>
      </c>
      <c r="I145" s="314" t="s">
        <v>530</v>
      </c>
      <c r="J145" s="315" t="s">
        <v>287</v>
      </c>
      <c r="K145" s="316" t="s">
        <v>287</v>
      </c>
      <c r="L145" s="316" t="s">
        <v>287</v>
      </c>
      <c r="M145" s="316" t="s">
        <v>287</v>
      </c>
      <c r="N145" s="316" t="s">
        <v>287</v>
      </c>
      <c r="O145" s="316" t="s">
        <v>287</v>
      </c>
      <c r="P145" s="317" t="s">
        <v>287</v>
      </c>
      <c r="Q145" s="318" t="s">
        <v>765</v>
      </c>
      <c r="R145" s="314" t="s">
        <v>765</v>
      </c>
      <c r="S145" s="314" t="s">
        <v>765</v>
      </c>
      <c r="T145" s="314" t="s">
        <v>765</v>
      </c>
      <c r="U145" s="314" t="s">
        <v>765</v>
      </c>
      <c r="V145" s="314" t="s">
        <v>765</v>
      </c>
      <c r="W145" s="314" t="s">
        <v>765</v>
      </c>
      <c r="X145" s="315" t="s">
        <v>288</v>
      </c>
      <c r="Y145" s="316" t="s">
        <v>288</v>
      </c>
      <c r="Z145" s="317" t="s">
        <v>288</v>
      </c>
      <c r="AA145" s="319" t="s">
        <v>284</v>
      </c>
      <c r="AB145" s="320" t="s">
        <v>284</v>
      </c>
      <c r="AC145" s="321" t="s">
        <v>284</v>
      </c>
      <c r="AD145" s="322">
        <v>9</v>
      </c>
      <c r="AE145" s="323"/>
    </row>
    <row r="146" spans="2:31" s="46" customFormat="1" ht="60" customHeight="1">
      <c r="B146" s="50">
        <v>142</v>
      </c>
      <c r="C146" s="274" t="s">
        <v>531</v>
      </c>
      <c r="D146" s="274" t="s">
        <v>531</v>
      </c>
      <c r="E146" s="274" t="s">
        <v>531</v>
      </c>
      <c r="F146" s="274" t="s">
        <v>531</v>
      </c>
      <c r="G146" s="274" t="s">
        <v>531</v>
      </c>
      <c r="H146" s="274" t="s">
        <v>531</v>
      </c>
      <c r="I146" s="274" t="s">
        <v>531</v>
      </c>
      <c r="J146" s="275" t="s">
        <v>289</v>
      </c>
      <c r="K146" s="276" t="s">
        <v>289</v>
      </c>
      <c r="L146" s="276" t="s">
        <v>289</v>
      </c>
      <c r="M146" s="276" t="s">
        <v>289</v>
      </c>
      <c r="N146" s="276" t="s">
        <v>289</v>
      </c>
      <c r="O146" s="276" t="s">
        <v>289</v>
      </c>
      <c r="P146" s="277" t="s">
        <v>289</v>
      </c>
      <c r="Q146" s="278" t="s">
        <v>766</v>
      </c>
      <c r="R146" s="274" t="s">
        <v>766</v>
      </c>
      <c r="S146" s="274" t="s">
        <v>766</v>
      </c>
      <c r="T146" s="274" t="s">
        <v>766</v>
      </c>
      <c r="U146" s="274" t="s">
        <v>766</v>
      </c>
      <c r="V146" s="274" t="s">
        <v>766</v>
      </c>
      <c r="W146" s="274" t="s">
        <v>766</v>
      </c>
      <c r="X146" s="275" t="s">
        <v>290</v>
      </c>
      <c r="Y146" s="276" t="s">
        <v>290</v>
      </c>
      <c r="Z146" s="277" t="s">
        <v>290</v>
      </c>
      <c r="AA146" s="279" t="s">
        <v>284</v>
      </c>
      <c r="AB146" s="280" t="s">
        <v>284</v>
      </c>
      <c r="AC146" s="281" t="s">
        <v>284</v>
      </c>
      <c r="AD146" s="282">
        <v>9</v>
      </c>
      <c r="AE146" s="283"/>
    </row>
    <row r="147" spans="2:31" s="46" customFormat="1" ht="240" customHeight="1">
      <c r="B147" s="50">
        <v>143</v>
      </c>
      <c r="C147" s="274" t="s">
        <v>532</v>
      </c>
      <c r="D147" s="274" t="s">
        <v>532</v>
      </c>
      <c r="E147" s="274" t="s">
        <v>532</v>
      </c>
      <c r="F147" s="274" t="s">
        <v>532</v>
      </c>
      <c r="G147" s="274" t="s">
        <v>532</v>
      </c>
      <c r="H147" s="274" t="s">
        <v>532</v>
      </c>
      <c r="I147" s="274" t="s">
        <v>532</v>
      </c>
      <c r="J147" s="275" t="s">
        <v>581</v>
      </c>
      <c r="K147" s="276" t="s">
        <v>581</v>
      </c>
      <c r="L147" s="276" t="s">
        <v>581</v>
      </c>
      <c r="M147" s="276" t="s">
        <v>581</v>
      </c>
      <c r="N147" s="276" t="s">
        <v>581</v>
      </c>
      <c r="O147" s="276" t="s">
        <v>581</v>
      </c>
      <c r="P147" s="277" t="s">
        <v>581</v>
      </c>
      <c r="Q147" s="278" t="s">
        <v>767</v>
      </c>
      <c r="R147" s="274" t="s">
        <v>767</v>
      </c>
      <c r="S147" s="274" t="s">
        <v>767</v>
      </c>
      <c r="T147" s="274" t="s">
        <v>767</v>
      </c>
      <c r="U147" s="274" t="s">
        <v>767</v>
      </c>
      <c r="V147" s="274" t="s">
        <v>767</v>
      </c>
      <c r="W147" s="274" t="s">
        <v>767</v>
      </c>
      <c r="X147" s="275" t="s">
        <v>213</v>
      </c>
      <c r="Y147" s="276" t="s">
        <v>213</v>
      </c>
      <c r="Z147" s="277" t="s">
        <v>213</v>
      </c>
      <c r="AA147" s="279" t="s">
        <v>284</v>
      </c>
      <c r="AB147" s="280" t="s">
        <v>284</v>
      </c>
      <c r="AC147" s="281" t="s">
        <v>284</v>
      </c>
      <c r="AD147" s="282">
        <v>9</v>
      </c>
      <c r="AE147" s="283"/>
    </row>
    <row r="148" spans="2:31" s="46" customFormat="1" ht="60" customHeight="1" thickBot="1">
      <c r="B148" s="52">
        <v>144</v>
      </c>
      <c r="C148" s="254" t="s">
        <v>533</v>
      </c>
      <c r="D148" s="254" t="s">
        <v>533</v>
      </c>
      <c r="E148" s="254" t="s">
        <v>533</v>
      </c>
      <c r="F148" s="254" t="s">
        <v>533</v>
      </c>
      <c r="G148" s="254" t="s">
        <v>533</v>
      </c>
      <c r="H148" s="254" t="s">
        <v>533</v>
      </c>
      <c r="I148" s="254" t="s">
        <v>533</v>
      </c>
      <c r="J148" s="255" t="s">
        <v>291</v>
      </c>
      <c r="K148" s="256" t="s">
        <v>291</v>
      </c>
      <c r="L148" s="256" t="s">
        <v>291</v>
      </c>
      <c r="M148" s="256" t="s">
        <v>291</v>
      </c>
      <c r="N148" s="256" t="s">
        <v>291</v>
      </c>
      <c r="O148" s="256" t="s">
        <v>291</v>
      </c>
      <c r="P148" s="257" t="s">
        <v>291</v>
      </c>
      <c r="Q148" s="258" t="s">
        <v>768</v>
      </c>
      <c r="R148" s="254" t="s">
        <v>768</v>
      </c>
      <c r="S148" s="254" t="s">
        <v>768</v>
      </c>
      <c r="T148" s="254" t="s">
        <v>768</v>
      </c>
      <c r="U148" s="254" t="s">
        <v>768</v>
      </c>
      <c r="V148" s="254" t="s">
        <v>768</v>
      </c>
      <c r="W148" s="254" t="s">
        <v>768</v>
      </c>
      <c r="X148" s="255" t="s">
        <v>292</v>
      </c>
      <c r="Y148" s="256" t="s">
        <v>292</v>
      </c>
      <c r="Z148" s="257" t="s">
        <v>292</v>
      </c>
      <c r="AA148" s="259" t="s">
        <v>284</v>
      </c>
      <c r="AB148" s="260" t="s">
        <v>284</v>
      </c>
      <c r="AC148" s="261" t="s">
        <v>284</v>
      </c>
      <c r="AD148" s="262">
        <v>9</v>
      </c>
      <c r="AE148" s="263"/>
    </row>
    <row r="149" spans="2:31" s="46" customFormat="1" ht="60" customHeight="1" thickTop="1">
      <c r="B149" s="53">
        <v>145</v>
      </c>
      <c r="C149" s="294" t="s">
        <v>534</v>
      </c>
      <c r="D149" s="294" t="s">
        <v>534</v>
      </c>
      <c r="E149" s="294" t="s">
        <v>534</v>
      </c>
      <c r="F149" s="294" t="s">
        <v>534</v>
      </c>
      <c r="G149" s="294" t="s">
        <v>534</v>
      </c>
      <c r="H149" s="294" t="s">
        <v>534</v>
      </c>
      <c r="I149" s="294" t="s">
        <v>534</v>
      </c>
      <c r="J149" s="295" t="s">
        <v>582</v>
      </c>
      <c r="K149" s="296" t="s">
        <v>582</v>
      </c>
      <c r="L149" s="296" t="s">
        <v>582</v>
      </c>
      <c r="M149" s="296" t="s">
        <v>582</v>
      </c>
      <c r="N149" s="296" t="s">
        <v>582</v>
      </c>
      <c r="O149" s="296" t="s">
        <v>582</v>
      </c>
      <c r="P149" s="297" t="s">
        <v>582</v>
      </c>
      <c r="Q149" s="298" t="s">
        <v>769</v>
      </c>
      <c r="R149" s="294" t="s">
        <v>769</v>
      </c>
      <c r="S149" s="294" t="s">
        <v>769</v>
      </c>
      <c r="T149" s="294" t="s">
        <v>769</v>
      </c>
      <c r="U149" s="294" t="s">
        <v>769</v>
      </c>
      <c r="V149" s="294" t="s">
        <v>769</v>
      </c>
      <c r="W149" s="294" t="s">
        <v>769</v>
      </c>
      <c r="X149" s="295" t="s">
        <v>293</v>
      </c>
      <c r="Y149" s="296" t="s">
        <v>293</v>
      </c>
      <c r="Z149" s="297" t="s">
        <v>293</v>
      </c>
      <c r="AA149" s="299" t="s">
        <v>294</v>
      </c>
      <c r="AB149" s="300" t="s">
        <v>294</v>
      </c>
      <c r="AC149" s="301" t="s">
        <v>294</v>
      </c>
      <c r="AD149" s="302">
        <v>10</v>
      </c>
      <c r="AE149" s="303"/>
    </row>
    <row r="150" spans="2:31" s="46" customFormat="1" ht="60" customHeight="1">
      <c r="B150" s="50">
        <v>146</v>
      </c>
      <c r="C150" s="274" t="s">
        <v>535</v>
      </c>
      <c r="D150" s="274" t="s">
        <v>535</v>
      </c>
      <c r="E150" s="274" t="s">
        <v>535</v>
      </c>
      <c r="F150" s="274" t="s">
        <v>535</v>
      </c>
      <c r="G150" s="274" t="s">
        <v>535</v>
      </c>
      <c r="H150" s="274" t="s">
        <v>535</v>
      </c>
      <c r="I150" s="274" t="s">
        <v>535</v>
      </c>
      <c r="J150" s="275" t="s">
        <v>583</v>
      </c>
      <c r="K150" s="276" t="s">
        <v>583</v>
      </c>
      <c r="L150" s="276" t="s">
        <v>583</v>
      </c>
      <c r="M150" s="276" t="s">
        <v>583</v>
      </c>
      <c r="N150" s="276" t="s">
        <v>583</v>
      </c>
      <c r="O150" s="276" t="s">
        <v>583</v>
      </c>
      <c r="P150" s="277" t="s">
        <v>583</v>
      </c>
      <c r="Q150" s="278" t="s">
        <v>770</v>
      </c>
      <c r="R150" s="274" t="s">
        <v>770</v>
      </c>
      <c r="S150" s="274" t="s">
        <v>770</v>
      </c>
      <c r="T150" s="274" t="s">
        <v>770</v>
      </c>
      <c r="U150" s="274" t="s">
        <v>770</v>
      </c>
      <c r="V150" s="274" t="s">
        <v>770</v>
      </c>
      <c r="W150" s="274" t="s">
        <v>770</v>
      </c>
      <c r="X150" s="275" t="s">
        <v>295</v>
      </c>
      <c r="Y150" s="276" t="s">
        <v>295</v>
      </c>
      <c r="Z150" s="277" t="s">
        <v>295</v>
      </c>
      <c r="AA150" s="279" t="s">
        <v>294</v>
      </c>
      <c r="AB150" s="280" t="s">
        <v>294</v>
      </c>
      <c r="AC150" s="281" t="s">
        <v>294</v>
      </c>
      <c r="AD150" s="282">
        <v>10</v>
      </c>
      <c r="AE150" s="283"/>
    </row>
    <row r="151" spans="2:31" s="46" customFormat="1" ht="60" customHeight="1">
      <c r="B151" s="50">
        <v>147</v>
      </c>
      <c r="C151" s="274" t="s">
        <v>536</v>
      </c>
      <c r="D151" s="274" t="s">
        <v>536</v>
      </c>
      <c r="E151" s="274" t="s">
        <v>536</v>
      </c>
      <c r="F151" s="274" t="s">
        <v>536</v>
      </c>
      <c r="G151" s="274" t="s">
        <v>536</v>
      </c>
      <c r="H151" s="274" t="s">
        <v>536</v>
      </c>
      <c r="I151" s="274" t="s">
        <v>536</v>
      </c>
      <c r="J151" s="275" t="s">
        <v>584</v>
      </c>
      <c r="K151" s="276" t="s">
        <v>584</v>
      </c>
      <c r="L151" s="276" t="s">
        <v>584</v>
      </c>
      <c r="M151" s="276" t="s">
        <v>584</v>
      </c>
      <c r="N151" s="276" t="s">
        <v>584</v>
      </c>
      <c r="O151" s="276" t="s">
        <v>584</v>
      </c>
      <c r="P151" s="277" t="s">
        <v>584</v>
      </c>
      <c r="Q151" s="278" t="s">
        <v>771</v>
      </c>
      <c r="R151" s="274" t="s">
        <v>771</v>
      </c>
      <c r="S151" s="274" t="s">
        <v>771</v>
      </c>
      <c r="T151" s="274" t="s">
        <v>771</v>
      </c>
      <c r="U151" s="274" t="s">
        <v>771</v>
      </c>
      <c r="V151" s="274" t="s">
        <v>771</v>
      </c>
      <c r="W151" s="274" t="s">
        <v>771</v>
      </c>
      <c r="X151" s="275" t="s">
        <v>296</v>
      </c>
      <c r="Y151" s="276" t="s">
        <v>296</v>
      </c>
      <c r="Z151" s="277" t="s">
        <v>296</v>
      </c>
      <c r="AA151" s="279" t="s">
        <v>294</v>
      </c>
      <c r="AB151" s="280" t="s">
        <v>294</v>
      </c>
      <c r="AC151" s="281" t="s">
        <v>294</v>
      </c>
      <c r="AD151" s="282">
        <v>10</v>
      </c>
      <c r="AE151" s="283"/>
    </row>
    <row r="152" spans="2:31" s="46" customFormat="1" ht="60" customHeight="1">
      <c r="B152" s="50">
        <v>148</v>
      </c>
      <c r="C152" s="274" t="s">
        <v>537</v>
      </c>
      <c r="D152" s="274" t="s">
        <v>537</v>
      </c>
      <c r="E152" s="274" t="s">
        <v>537</v>
      </c>
      <c r="F152" s="274" t="s">
        <v>537</v>
      </c>
      <c r="G152" s="274" t="s">
        <v>537</v>
      </c>
      <c r="H152" s="274" t="s">
        <v>537</v>
      </c>
      <c r="I152" s="274" t="s">
        <v>537</v>
      </c>
      <c r="J152" s="275" t="s">
        <v>585</v>
      </c>
      <c r="K152" s="276" t="s">
        <v>585</v>
      </c>
      <c r="L152" s="276" t="s">
        <v>585</v>
      </c>
      <c r="M152" s="276" t="s">
        <v>585</v>
      </c>
      <c r="N152" s="276" t="s">
        <v>585</v>
      </c>
      <c r="O152" s="276" t="s">
        <v>585</v>
      </c>
      <c r="P152" s="277" t="s">
        <v>585</v>
      </c>
      <c r="Q152" s="278" t="s">
        <v>772</v>
      </c>
      <c r="R152" s="274" t="s">
        <v>772</v>
      </c>
      <c r="S152" s="274" t="s">
        <v>772</v>
      </c>
      <c r="T152" s="274" t="s">
        <v>772</v>
      </c>
      <c r="U152" s="274" t="s">
        <v>772</v>
      </c>
      <c r="V152" s="274" t="s">
        <v>772</v>
      </c>
      <c r="W152" s="274" t="s">
        <v>772</v>
      </c>
      <c r="X152" s="275" t="s">
        <v>297</v>
      </c>
      <c r="Y152" s="276" t="s">
        <v>297</v>
      </c>
      <c r="Z152" s="277" t="s">
        <v>297</v>
      </c>
      <c r="AA152" s="279" t="s">
        <v>294</v>
      </c>
      <c r="AB152" s="280" t="s">
        <v>294</v>
      </c>
      <c r="AC152" s="281" t="s">
        <v>294</v>
      </c>
      <c r="AD152" s="282">
        <v>10</v>
      </c>
      <c r="AE152" s="283"/>
    </row>
    <row r="153" spans="2:31" s="46" customFormat="1" ht="60" customHeight="1">
      <c r="B153" s="50">
        <v>149</v>
      </c>
      <c r="C153" s="274" t="s">
        <v>538</v>
      </c>
      <c r="D153" s="274" t="s">
        <v>538</v>
      </c>
      <c r="E153" s="274" t="s">
        <v>538</v>
      </c>
      <c r="F153" s="274" t="s">
        <v>538</v>
      </c>
      <c r="G153" s="274" t="s">
        <v>538</v>
      </c>
      <c r="H153" s="274" t="s">
        <v>538</v>
      </c>
      <c r="I153" s="274" t="s">
        <v>538</v>
      </c>
      <c r="J153" s="275" t="s">
        <v>586</v>
      </c>
      <c r="K153" s="276" t="s">
        <v>586</v>
      </c>
      <c r="L153" s="276" t="s">
        <v>586</v>
      </c>
      <c r="M153" s="276" t="s">
        <v>586</v>
      </c>
      <c r="N153" s="276" t="s">
        <v>586</v>
      </c>
      <c r="O153" s="276" t="s">
        <v>586</v>
      </c>
      <c r="P153" s="277" t="s">
        <v>586</v>
      </c>
      <c r="Q153" s="278" t="s">
        <v>773</v>
      </c>
      <c r="R153" s="274" t="s">
        <v>773</v>
      </c>
      <c r="S153" s="274" t="s">
        <v>773</v>
      </c>
      <c r="T153" s="274" t="s">
        <v>773</v>
      </c>
      <c r="U153" s="274" t="s">
        <v>773</v>
      </c>
      <c r="V153" s="274" t="s">
        <v>773</v>
      </c>
      <c r="W153" s="274" t="s">
        <v>773</v>
      </c>
      <c r="X153" s="275" t="s">
        <v>298</v>
      </c>
      <c r="Y153" s="276" t="s">
        <v>298</v>
      </c>
      <c r="Z153" s="277" t="s">
        <v>298</v>
      </c>
      <c r="AA153" s="279" t="s">
        <v>294</v>
      </c>
      <c r="AB153" s="280" t="s">
        <v>294</v>
      </c>
      <c r="AC153" s="281" t="s">
        <v>294</v>
      </c>
      <c r="AD153" s="282">
        <v>10</v>
      </c>
      <c r="AE153" s="283"/>
    </row>
    <row r="154" spans="2:31" s="46" customFormat="1" ht="100.05" customHeight="1">
      <c r="B154" s="50">
        <v>150</v>
      </c>
      <c r="C154" s="274" t="s">
        <v>539</v>
      </c>
      <c r="D154" s="274" t="s">
        <v>539</v>
      </c>
      <c r="E154" s="274" t="s">
        <v>539</v>
      </c>
      <c r="F154" s="274" t="s">
        <v>539</v>
      </c>
      <c r="G154" s="274" t="s">
        <v>539</v>
      </c>
      <c r="H154" s="274" t="s">
        <v>539</v>
      </c>
      <c r="I154" s="274" t="s">
        <v>539</v>
      </c>
      <c r="J154" s="275" t="s">
        <v>587</v>
      </c>
      <c r="K154" s="276" t="s">
        <v>587</v>
      </c>
      <c r="L154" s="276" t="s">
        <v>587</v>
      </c>
      <c r="M154" s="276" t="s">
        <v>587</v>
      </c>
      <c r="N154" s="276" t="s">
        <v>587</v>
      </c>
      <c r="O154" s="276" t="s">
        <v>587</v>
      </c>
      <c r="P154" s="277" t="s">
        <v>587</v>
      </c>
      <c r="Q154" s="278" t="s">
        <v>774</v>
      </c>
      <c r="R154" s="274" t="s">
        <v>774</v>
      </c>
      <c r="S154" s="274" t="s">
        <v>774</v>
      </c>
      <c r="T154" s="274" t="s">
        <v>774</v>
      </c>
      <c r="U154" s="274" t="s">
        <v>774</v>
      </c>
      <c r="V154" s="274" t="s">
        <v>774</v>
      </c>
      <c r="W154" s="274" t="s">
        <v>774</v>
      </c>
      <c r="X154" s="275" t="s">
        <v>299</v>
      </c>
      <c r="Y154" s="276" t="s">
        <v>299</v>
      </c>
      <c r="Z154" s="277" t="s">
        <v>299</v>
      </c>
      <c r="AA154" s="279" t="s">
        <v>294</v>
      </c>
      <c r="AB154" s="280" t="s">
        <v>294</v>
      </c>
      <c r="AC154" s="281" t="s">
        <v>294</v>
      </c>
      <c r="AD154" s="282">
        <v>10</v>
      </c>
      <c r="AE154" s="283"/>
    </row>
    <row r="155" spans="2:31" s="46" customFormat="1" ht="60" customHeight="1" thickBot="1">
      <c r="B155" s="51">
        <v>151</v>
      </c>
      <c r="C155" s="284" t="s">
        <v>540</v>
      </c>
      <c r="D155" s="284" t="s">
        <v>540</v>
      </c>
      <c r="E155" s="284" t="s">
        <v>540</v>
      </c>
      <c r="F155" s="284" t="s">
        <v>540</v>
      </c>
      <c r="G155" s="284" t="s">
        <v>540</v>
      </c>
      <c r="H155" s="284" t="s">
        <v>540</v>
      </c>
      <c r="I155" s="284" t="s">
        <v>540</v>
      </c>
      <c r="J155" s="285" t="s">
        <v>588</v>
      </c>
      <c r="K155" s="286" t="s">
        <v>588</v>
      </c>
      <c r="L155" s="286" t="s">
        <v>588</v>
      </c>
      <c r="M155" s="286" t="s">
        <v>588</v>
      </c>
      <c r="N155" s="286" t="s">
        <v>588</v>
      </c>
      <c r="O155" s="286" t="s">
        <v>588</v>
      </c>
      <c r="P155" s="287" t="s">
        <v>588</v>
      </c>
      <c r="Q155" s="288" t="s">
        <v>775</v>
      </c>
      <c r="R155" s="284" t="s">
        <v>775</v>
      </c>
      <c r="S155" s="284" t="s">
        <v>775</v>
      </c>
      <c r="T155" s="284" t="s">
        <v>775</v>
      </c>
      <c r="U155" s="284" t="s">
        <v>775</v>
      </c>
      <c r="V155" s="284" t="s">
        <v>775</v>
      </c>
      <c r="W155" s="284" t="s">
        <v>775</v>
      </c>
      <c r="X155" s="285" t="s">
        <v>300</v>
      </c>
      <c r="Y155" s="286" t="s">
        <v>300</v>
      </c>
      <c r="Z155" s="287" t="s">
        <v>300</v>
      </c>
      <c r="AA155" s="289" t="s">
        <v>294</v>
      </c>
      <c r="AB155" s="290" t="s">
        <v>294</v>
      </c>
      <c r="AC155" s="291" t="s">
        <v>294</v>
      </c>
      <c r="AD155" s="292">
        <v>10</v>
      </c>
      <c r="AE155" s="293"/>
    </row>
    <row r="156" spans="2:31" s="46" customFormat="1" ht="60" customHeight="1" thickTop="1">
      <c r="B156" s="49">
        <v>152</v>
      </c>
      <c r="C156" s="265" t="s">
        <v>541</v>
      </c>
      <c r="D156" s="265" t="s">
        <v>541</v>
      </c>
      <c r="E156" s="265" t="s">
        <v>541</v>
      </c>
      <c r="F156" s="265" t="s">
        <v>541</v>
      </c>
      <c r="G156" s="265" t="s">
        <v>541</v>
      </c>
      <c r="H156" s="265" t="s">
        <v>541</v>
      </c>
      <c r="I156" s="265" t="s">
        <v>541</v>
      </c>
      <c r="J156" s="266" t="s">
        <v>589</v>
      </c>
      <c r="K156" s="267" t="s">
        <v>589</v>
      </c>
      <c r="L156" s="267" t="s">
        <v>589</v>
      </c>
      <c r="M156" s="267" t="s">
        <v>589</v>
      </c>
      <c r="N156" s="267" t="s">
        <v>589</v>
      </c>
      <c r="O156" s="267" t="s">
        <v>589</v>
      </c>
      <c r="P156" s="268" t="s">
        <v>589</v>
      </c>
      <c r="Q156" s="264" t="s">
        <v>776</v>
      </c>
      <c r="R156" s="265" t="s">
        <v>776</v>
      </c>
      <c r="S156" s="265" t="s">
        <v>776</v>
      </c>
      <c r="T156" s="265" t="s">
        <v>776</v>
      </c>
      <c r="U156" s="265" t="s">
        <v>776</v>
      </c>
      <c r="V156" s="265" t="s">
        <v>776</v>
      </c>
      <c r="W156" s="265" t="s">
        <v>776</v>
      </c>
      <c r="X156" s="266" t="s">
        <v>814</v>
      </c>
      <c r="Y156" s="267" t="s">
        <v>814</v>
      </c>
      <c r="Z156" s="268" t="s">
        <v>814</v>
      </c>
      <c r="AA156" s="269" t="s">
        <v>840</v>
      </c>
      <c r="AB156" s="270" t="s">
        <v>840</v>
      </c>
      <c r="AC156" s="271" t="s">
        <v>840</v>
      </c>
      <c r="AD156" s="272">
        <v>11</v>
      </c>
      <c r="AE156" s="273"/>
    </row>
    <row r="157" spans="2:31" s="46" customFormat="1" ht="100.05" customHeight="1">
      <c r="B157" s="50">
        <v>153</v>
      </c>
      <c r="C157" s="274" t="s">
        <v>859</v>
      </c>
      <c r="D157" s="274" t="s">
        <v>859</v>
      </c>
      <c r="E157" s="274" t="s">
        <v>859</v>
      </c>
      <c r="F157" s="274" t="s">
        <v>859</v>
      </c>
      <c r="G157" s="274" t="s">
        <v>859</v>
      </c>
      <c r="H157" s="274" t="s">
        <v>859</v>
      </c>
      <c r="I157" s="274" t="s">
        <v>859</v>
      </c>
      <c r="J157" s="275" t="s">
        <v>590</v>
      </c>
      <c r="K157" s="276" t="s">
        <v>590</v>
      </c>
      <c r="L157" s="276" t="s">
        <v>590</v>
      </c>
      <c r="M157" s="276" t="s">
        <v>590</v>
      </c>
      <c r="N157" s="276" t="s">
        <v>590</v>
      </c>
      <c r="O157" s="276" t="s">
        <v>590</v>
      </c>
      <c r="P157" s="277" t="s">
        <v>590</v>
      </c>
      <c r="Q157" s="278" t="s">
        <v>777</v>
      </c>
      <c r="R157" s="274" t="s">
        <v>777</v>
      </c>
      <c r="S157" s="274" t="s">
        <v>777</v>
      </c>
      <c r="T157" s="274" t="s">
        <v>777</v>
      </c>
      <c r="U157" s="274" t="s">
        <v>777</v>
      </c>
      <c r="V157" s="274" t="s">
        <v>777</v>
      </c>
      <c r="W157" s="274" t="s">
        <v>777</v>
      </c>
      <c r="X157" s="275" t="s">
        <v>815</v>
      </c>
      <c r="Y157" s="276" t="s">
        <v>815</v>
      </c>
      <c r="Z157" s="277" t="s">
        <v>815</v>
      </c>
      <c r="AA157" s="279" t="s">
        <v>840</v>
      </c>
      <c r="AB157" s="280" t="s">
        <v>840</v>
      </c>
      <c r="AC157" s="281" t="s">
        <v>840</v>
      </c>
      <c r="AD157" s="282">
        <v>11</v>
      </c>
      <c r="AE157" s="283"/>
    </row>
    <row r="158" spans="2:31" s="46" customFormat="1" ht="80.099999999999994" customHeight="1">
      <c r="B158" s="50">
        <v>154</v>
      </c>
      <c r="C158" s="274" t="s">
        <v>542</v>
      </c>
      <c r="D158" s="274" t="s">
        <v>542</v>
      </c>
      <c r="E158" s="274" t="s">
        <v>542</v>
      </c>
      <c r="F158" s="274" t="s">
        <v>542</v>
      </c>
      <c r="G158" s="274" t="s">
        <v>542</v>
      </c>
      <c r="H158" s="274" t="s">
        <v>542</v>
      </c>
      <c r="I158" s="274" t="s">
        <v>542</v>
      </c>
      <c r="J158" s="275" t="s">
        <v>591</v>
      </c>
      <c r="K158" s="276" t="s">
        <v>591</v>
      </c>
      <c r="L158" s="276" t="s">
        <v>591</v>
      </c>
      <c r="M158" s="276" t="s">
        <v>591</v>
      </c>
      <c r="N158" s="276" t="s">
        <v>591</v>
      </c>
      <c r="O158" s="276" t="s">
        <v>591</v>
      </c>
      <c r="P158" s="277" t="s">
        <v>591</v>
      </c>
      <c r="Q158" s="278" t="s">
        <v>778</v>
      </c>
      <c r="R158" s="274" t="s">
        <v>778</v>
      </c>
      <c r="S158" s="274" t="s">
        <v>778</v>
      </c>
      <c r="T158" s="274" t="s">
        <v>778</v>
      </c>
      <c r="U158" s="274" t="s">
        <v>778</v>
      </c>
      <c r="V158" s="274" t="s">
        <v>778</v>
      </c>
      <c r="W158" s="274" t="s">
        <v>778</v>
      </c>
      <c r="X158" s="275" t="s">
        <v>816</v>
      </c>
      <c r="Y158" s="276" t="s">
        <v>816</v>
      </c>
      <c r="Z158" s="277" t="s">
        <v>816</v>
      </c>
      <c r="AA158" s="279" t="s">
        <v>840</v>
      </c>
      <c r="AB158" s="280" t="s">
        <v>840</v>
      </c>
      <c r="AC158" s="281" t="s">
        <v>840</v>
      </c>
      <c r="AD158" s="282">
        <v>11</v>
      </c>
      <c r="AE158" s="283"/>
    </row>
    <row r="159" spans="2:31" s="46" customFormat="1" ht="60" customHeight="1" thickBot="1">
      <c r="B159" s="52">
        <v>155</v>
      </c>
      <c r="C159" s="254" t="s">
        <v>543</v>
      </c>
      <c r="D159" s="254" t="s">
        <v>543</v>
      </c>
      <c r="E159" s="254" t="s">
        <v>543</v>
      </c>
      <c r="F159" s="254" t="s">
        <v>543</v>
      </c>
      <c r="G159" s="254" t="s">
        <v>543</v>
      </c>
      <c r="H159" s="254" t="s">
        <v>543</v>
      </c>
      <c r="I159" s="254" t="s">
        <v>543</v>
      </c>
      <c r="J159" s="255" t="s">
        <v>592</v>
      </c>
      <c r="K159" s="256" t="s">
        <v>592</v>
      </c>
      <c r="L159" s="256" t="s">
        <v>592</v>
      </c>
      <c r="M159" s="256" t="s">
        <v>592</v>
      </c>
      <c r="N159" s="256" t="s">
        <v>592</v>
      </c>
      <c r="O159" s="256" t="s">
        <v>592</v>
      </c>
      <c r="P159" s="257" t="s">
        <v>592</v>
      </c>
      <c r="Q159" s="258" t="s">
        <v>779</v>
      </c>
      <c r="R159" s="254" t="s">
        <v>779</v>
      </c>
      <c r="S159" s="254" t="s">
        <v>779</v>
      </c>
      <c r="T159" s="254" t="s">
        <v>779</v>
      </c>
      <c r="U159" s="254" t="s">
        <v>779</v>
      </c>
      <c r="V159" s="254" t="s">
        <v>779</v>
      </c>
      <c r="W159" s="254" t="s">
        <v>779</v>
      </c>
      <c r="X159" s="255" t="s">
        <v>213</v>
      </c>
      <c r="Y159" s="256" t="s">
        <v>213</v>
      </c>
      <c r="Z159" s="257" t="s">
        <v>213</v>
      </c>
      <c r="AA159" s="259" t="s">
        <v>840</v>
      </c>
      <c r="AB159" s="260" t="s">
        <v>840</v>
      </c>
      <c r="AC159" s="261" t="s">
        <v>840</v>
      </c>
      <c r="AD159" s="262">
        <v>11</v>
      </c>
      <c r="AE159" s="263"/>
    </row>
    <row r="160" spans="2:31" s="46" customFormat="1" ht="60" customHeight="1" thickTop="1">
      <c r="B160" s="53">
        <v>156</v>
      </c>
      <c r="C160" s="294" t="s">
        <v>544</v>
      </c>
      <c r="D160" s="294" t="s">
        <v>544</v>
      </c>
      <c r="E160" s="294" t="s">
        <v>544</v>
      </c>
      <c r="F160" s="294" t="s">
        <v>544</v>
      </c>
      <c r="G160" s="294" t="s">
        <v>544</v>
      </c>
      <c r="H160" s="294" t="s">
        <v>544</v>
      </c>
      <c r="I160" s="294" t="s">
        <v>544</v>
      </c>
      <c r="J160" s="295" t="s">
        <v>593</v>
      </c>
      <c r="K160" s="296" t="s">
        <v>593</v>
      </c>
      <c r="L160" s="296" t="s">
        <v>593</v>
      </c>
      <c r="M160" s="296" t="s">
        <v>593</v>
      </c>
      <c r="N160" s="296" t="s">
        <v>593</v>
      </c>
      <c r="O160" s="296" t="s">
        <v>593</v>
      </c>
      <c r="P160" s="297" t="s">
        <v>593</v>
      </c>
      <c r="Q160" s="298" t="s">
        <v>780</v>
      </c>
      <c r="R160" s="294" t="s">
        <v>780</v>
      </c>
      <c r="S160" s="294" t="s">
        <v>780</v>
      </c>
      <c r="T160" s="294" t="s">
        <v>780</v>
      </c>
      <c r="U160" s="294" t="s">
        <v>780</v>
      </c>
      <c r="V160" s="294" t="s">
        <v>780</v>
      </c>
      <c r="W160" s="294" t="s">
        <v>780</v>
      </c>
      <c r="X160" s="295" t="s">
        <v>817</v>
      </c>
      <c r="Y160" s="296" t="s">
        <v>817</v>
      </c>
      <c r="Z160" s="297" t="s">
        <v>817</v>
      </c>
      <c r="AA160" s="299" t="s">
        <v>841</v>
      </c>
      <c r="AB160" s="300" t="s">
        <v>841</v>
      </c>
      <c r="AC160" s="301" t="s">
        <v>841</v>
      </c>
      <c r="AD160" s="302">
        <v>12</v>
      </c>
      <c r="AE160" s="303"/>
    </row>
    <row r="161" spans="2:31" s="46" customFormat="1" ht="60" customHeight="1">
      <c r="B161" s="50">
        <v>157</v>
      </c>
      <c r="C161" s="274" t="s">
        <v>545</v>
      </c>
      <c r="D161" s="274" t="s">
        <v>545</v>
      </c>
      <c r="E161" s="274" t="s">
        <v>545</v>
      </c>
      <c r="F161" s="274" t="s">
        <v>545</v>
      </c>
      <c r="G161" s="274" t="s">
        <v>545</v>
      </c>
      <c r="H161" s="274" t="s">
        <v>545</v>
      </c>
      <c r="I161" s="274" t="s">
        <v>545</v>
      </c>
      <c r="J161" s="275" t="s">
        <v>594</v>
      </c>
      <c r="K161" s="276" t="s">
        <v>594</v>
      </c>
      <c r="L161" s="276" t="s">
        <v>594</v>
      </c>
      <c r="M161" s="276" t="s">
        <v>594</v>
      </c>
      <c r="N161" s="276" t="s">
        <v>594</v>
      </c>
      <c r="O161" s="276" t="s">
        <v>594</v>
      </c>
      <c r="P161" s="277" t="s">
        <v>594</v>
      </c>
      <c r="Q161" s="278" t="s">
        <v>781</v>
      </c>
      <c r="R161" s="274" t="s">
        <v>781</v>
      </c>
      <c r="S161" s="274" t="s">
        <v>781</v>
      </c>
      <c r="T161" s="274" t="s">
        <v>781</v>
      </c>
      <c r="U161" s="274" t="s">
        <v>781</v>
      </c>
      <c r="V161" s="274" t="s">
        <v>781</v>
      </c>
      <c r="W161" s="274" t="s">
        <v>781</v>
      </c>
      <c r="X161" s="275" t="s">
        <v>818</v>
      </c>
      <c r="Y161" s="276" t="s">
        <v>818</v>
      </c>
      <c r="Z161" s="277" t="s">
        <v>818</v>
      </c>
      <c r="AA161" s="279" t="s">
        <v>841</v>
      </c>
      <c r="AB161" s="280" t="s">
        <v>841</v>
      </c>
      <c r="AC161" s="281" t="s">
        <v>841</v>
      </c>
      <c r="AD161" s="282">
        <v>12</v>
      </c>
      <c r="AE161" s="283"/>
    </row>
    <row r="162" spans="2:31" s="46" customFormat="1" ht="60" customHeight="1">
      <c r="B162" s="50">
        <v>158</v>
      </c>
      <c r="C162" s="274" t="s">
        <v>546</v>
      </c>
      <c r="D162" s="274" t="s">
        <v>546</v>
      </c>
      <c r="E162" s="274" t="s">
        <v>546</v>
      </c>
      <c r="F162" s="274" t="s">
        <v>546</v>
      </c>
      <c r="G162" s="274" t="s">
        <v>546</v>
      </c>
      <c r="H162" s="274" t="s">
        <v>546</v>
      </c>
      <c r="I162" s="274" t="s">
        <v>546</v>
      </c>
      <c r="J162" s="275" t="s">
        <v>595</v>
      </c>
      <c r="K162" s="276" t="s">
        <v>595</v>
      </c>
      <c r="L162" s="276" t="s">
        <v>595</v>
      </c>
      <c r="M162" s="276" t="s">
        <v>595</v>
      </c>
      <c r="N162" s="276" t="s">
        <v>595</v>
      </c>
      <c r="O162" s="276" t="s">
        <v>595</v>
      </c>
      <c r="P162" s="277" t="s">
        <v>595</v>
      </c>
      <c r="Q162" s="278" t="s">
        <v>782</v>
      </c>
      <c r="R162" s="274" t="s">
        <v>782</v>
      </c>
      <c r="S162" s="274" t="s">
        <v>782</v>
      </c>
      <c r="T162" s="274" t="s">
        <v>782</v>
      </c>
      <c r="U162" s="274" t="s">
        <v>782</v>
      </c>
      <c r="V162" s="274" t="s">
        <v>782</v>
      </c>
      <c r="W162" s="274" t="s">
        <v>782</v>
      </c>
      <c r="X162" s="275" t="s">
        <v>819</v>
      </c>
      <c r="Y162" s="276" t="s">
        <v>819</v>
      </c>
      <c r="Z162" s="277" t="s">
        <v>819</v>
      </c>
      <c r="AA162" s="279" t="s">
        <v>841</v>
      </c>
      <c r="AB162" s="280" t="s">
        <v>841</v>
      </c>
      <c r="AC162" s="281" t="s">
        <v>841</v>
      </c>
      <c r="AD162" s="282">
        <v>12</v>
      </c>
      <c r="AE162" s="283"/>
    </row>
    <row r="163" spans="2:31" s="46" customFormat="1" ht="60" customHeight="1">
      <c r="B163" s="50">
        <v>159</v>
      </c>
      <c r="C163" s="274" t="s">
        <v>547</v>
      </c>
      <c r="D163" s="274" t="s">
        <v>547</v>
      </c>
      <c r="E163" s="274" t="s">
        <v>547</v>
      </c>
      <c r="F163" s="274" t="s">
        <v>547</v>
      </c>
      <c r="G163" s="274" t="s">
        <v>547</v>
      </c>
      <c r="H163" s="274" t="s">
        <v>547</v>
      </c>
      <c r="I163" s="274" t="s">
        <v>547</v>
      </c>
      <c r="J163" s="275" t="s">
        <v>596</v>
      </c>
      <c r="K163" s="276" t="s">
        <v>596</v>
      </c>
      <c r="L163" s="276" t="s">
        <v>596</v>
      </c>
      <c r="M163" s="276" t="s">
        <v>596</v>
      </c>
      <c r="N163" s="276" t="s">
        <v>596</v>
      </c>
      <c r="O163" s="276" t="s">
        <v>596</v>
      </c>
      <c r="P163" s="277" t="s">
        <v>596</v>
      </c>
      <c r="Q163" s="278" t="s">
        <v>783</v>
      </c>
      <c r="R163" s="274" t="s">
        <v>783</v>
      </c>
      <c r="S163" s="274" t="s">
        <v>783</v>
      </c>
      <c r="T163" s="274" t="s">
        <v>783</v>
      </c>
      <c r="U163" s="274" t="s">
        <v>783</v>
      </c>
      <c r="V163" s="274" t="s">
        <v>783</v>
      </c>
      <c r="W163" s="274" t="s">
        <v>783</v>
      </c>
      <c r="X163" s="275" t="s">
        <v>820</v>
      </c>
      <c r="Y163" s="276" t="s">
        <v>820</v>
      </c>
      <c r="Z163" s="277" t="s">
        <v>820</v>
      </c>
      <c r="AA163" s="279" t="s">
        <v>841</v>
      </c>
      <c r="AB163" s="280" t="s">
        <v>841</v>
      </c>
      <c r="AC163" s="281" t="s">
        <v>841</v>
      </c>
      <c r="AD163" s="282">
        <v>12</v>
      </c>
      <c r="AE163" s="283"/>
    </row>
    <row r="164" spans="2:31" s="46" customFormat="1" ht="80.099999999999994" customHeight="1">
      <c r="B164" s="50">
        <v>160</v>
      </c>
      <c r="C164" s="274" t="s">
        <v>548</v>
      </c>
      <c r="D164" s="274" t="s">
        <v>548</v>
      </c>
      <c r="E164" s="274" t="s">
        <v>548</v>
      </c>
      <c r="F164" s="274" t="s">
        <v>548</v>
      </c>
      <c r="G164" s="274" t="s">
        <v>548</v>
      </c>
      <c r="H164" s="274" t="s">
        <v>548</v>
      </c>
      <c r="I164" s="274" t="s">
        <v>548</v>
      </c>
      <c r="J164" s="275" t="s">
        <v>597</v>
      </c>
      <c r="K164" s="276" t="s">
        <v>597</v>
      </c>
      <c r="L164" s="276" t="s">
        <v>597</v>
      </c>
      <c r="M164" s="276" t="s">
        <v>597</v>
      </c>
      <c r="N164" s="276" t="s">
        <v>597</v>
      </c>
      <c r="O164" s="276" t="s">
        <v>597</v>
      </c>
      <c r="P164" s="277" t="s">
        <v>597</v>
      </c>
      <c r="Q164" s="278" t="s">
        <v>784</v>
      </c>
      <c r="R164" s="274" t="s">
        <v>784</v>
      </c>
      <c r="S164" s="274" t="s">
        <v>784</v>
      </c>
      <c r="T164" s="274" t="s">
        <v>784</v>
      </c>
      <c r="U164" s="274" t="s">
        <v>784</v>
      </c>
      <c r="V164" s="274" t="s">
        <v>784</v>
      </c>
      <c r="W164" s="274" t="s">
        <v>784</v>
      </c>
      <c r="X164" s="275" t="s">
        <v>821</v>
      </c>
      <c r="Y164" s="276" t="s">
        <v>821</v>
      </c>
      <c r="Z164" s="277" t="s">
        <v>821</v>
      </c>
      <c r="AA164" s="279" t="s">
        <v>841</v>
      </c>
      <c r="AB164" s="280" t="s">
        <v>841</v>
      </c>
      <c r="AC164" s="281" t="s">
        <v>841</v>
      </c>
      <c r="AD164" s="282">
        <v>12</v>
      </c>
      <c r="AE164" s="283"/>
    </row>
    <row r="165" spans="2:31" s="46" customFormat="1" ht="200.1" customHeight="1" thickBot="1">
      <c r="B165" s="51">
        <v>161</v>
      </c>
      <c r="C165" s="284" t="s">
        <v>549</v>
      </c>
      <c r="D165" s="284" t="s">
        <v>549</v>
      </c>
      <c r="E165" s="284" t="s">
        <v>549</v>
      </c>
      <c r="F165" s="284" t="s">
        <v>549</v>
      </c>
      <c r="G165" s="284" t="s">
        <v>549</v>
      </c>
      <c r="H165" s="284" t="s">
        <v>549</v>
      </c>
      <c r="I165" s="284" t="s">
        <v>549</v>
      </c>
      <c r="J165" s="285" t="s">
        <v>598</v>
      </c>
      <c r="K165" s="286" t="s">
        <v>598</v>
      </c>
      <c r="L165" s="286" t="s">
        <v>598</v>
      </c>
      <c r="M165" s="286" t="s">
        <v>598</v>
      </c>
      <c r="N165" s="286" t="s">
        <v>598</v>
      </c>
      <c r="O165" s="286" t="s">
        <v>598</v>
      </c>
      <c r="P165" s="287" t="s">
        <v>598</v>
      </c>
      <c r="Q165" s="288" t="s">
        <v>785</v>
      </c>
      <c r="R165" s="284" t="s">
        <v>785</v>
      </c>
      <c r="S165" s="284" t="s">
        <v>785</v>
      </c>
      <c r="T165" s="284" t="s">
        <v>785</v>
      </c>
      <c r="U165" s="284" t="s">
        <v>785</v>
      </c>
      <c r="V165" s="284" t="s">
        <v>785</v>
      </c>
      <c r="W165" s="284" t="s">
        <v>785</v>
      </c>
      <c r="X165" s="285" t="s">
        <v>213</v>
      </c>
      <c r="Y165" s="286" t="s">
        <v>213</v>
      </c>
      <c r="Z165" s="287" t="s">
        <v>213</v>
      </c>
      <c r="AA165" s="289" t="s">
        <v>841</v>
      </c>
      <c r="AB165" s="290" t="s">
        <v>841</v>
      </c>
      <c r="AC165" s="291" t="s">
        <v>841</v>
      </c>
      <c r="AD165" s="292">
        <v>12</v>
      </c>
      <c r="AE165" s="293"/>
    </row>
    <row r="166" spans="2:31" s="46" customFormat="1" ht="140.1" customHeight="1" thickTop="1">
      <c r="B166" s="49">
        <v>162</v>
      </c>
      <c r="C166" s="265" t="s">
        <v>860</v>
      </c>
      <c r="D166" s="265" t="s">
        <v>860</v>
      </c>
      <c r="E166" s="265" t="s">
        <v>860</v>
      </c>
      <c r="F166" s="265" t="s">
        <v>860</v>
      </c>
      <c r="G166" s="265" t="s">
        <v>860</v>
      </c>
      <c r="H166" s="265" t="s">
        <v>860</v>
      </c>
      <c r="I166" s="265" t="s">
        <v>860</v>
      </c>
      <c r="J166" s="266" t="s">
        <v>599</v>
      </c>
      <c r="K166" s="267" t="s">
        <v>599</v>
      </c>
      <c r="L166" s="267" t="s">
        <v>599</v>
      </c>
      <c r="M166" s="267" t="s">
        <v>599</v>
      </c>
      <c r="N166" s="267" t="s">
        <v>599</v>
      </c>
      <c r="O166" s="267" t="s">
        <v>599</v>
      </c>
      <c r="P166" s="268" t="s">
        <v>599</v>
      </c>
      <c r="Q166" s="264" t="s">
        <v>786</v>
      </c>
      <c r="R166" s="265" t="s">
        <v>786</v>
      </c>
      <c r="S166" s="265" t="s">
        <v>786</v>
      </c>
      <c r="T166" s="265" t="s">
        <v>786</v>
      </c>
      <c r="U166" s="265" t="s">
        <v>786</v>
      </c>
      <c r="V166" s="265" t="s">
        <v>786</v>
      </c>
      <c r="W166" s="265" t="s">
        <v>786</v>
      </c>
      <c r="X166" s="266" t="s">
        <v>822</v>
      </c>
      <c r="Y166" s="267" t="s">
        <v>822</v>
      </c>
      <c r="Z166" s="268" t="s">
        <v>822</v>
      </c>
      <c r="AA166" s="269" t="s">
        <v>842</v>
      </c>
      <c r="AB166" s="270" t="s">
        <v>842</v>
      </c>
      <c r="AC166" s="271" t="s">
        <v>842</v>
      </c>
      <c r="AD166" s="272">
        <v>13</v>
      </c>
      <c r="AE166" s="273"/>
    </row>
    <row r="167" spans="2:31" s="46" customFormat="1" ht="180" customHeight="1" thickBot="1">
      <c r="B167" s="52">
        <v>163</v>
      </c>
      <c r="C167" s="254" t="s">
        <v>550</v>
      </c>
      <c r="D167" s="254" t="s">
        <v>550</v>
      </c>
      <c r="E167" s="254" t="s">
        <v>550</v>
      </c>
      <c r="F167" s="254" t="s">
        <v>550</v>
      </c>
      <c r="G167" s="254" t="s">
        <v>550</v>
      </c>
      <c r="H167" s="254" t="s">
        <v>550</v>
      </c>
      <c r="I167" s="254" t="s">
        <v>550</v>
      </c>
      <c r="J167" s="255" t="s">
        <v>600</v>
      </c>
      <c r="K167" s="256" t="s">
        <v>600</v>
      </c>
      <c r="L167" s="256" t="s">
        <v>600</v>
      </c>
      <c r="M167" s="256" t="s">
        <v>600</v>
      </c>
      <c r="N167" s="256" t="s">
        <v>600</v>
      </c>
      <c r="O167" s="256" t="s">
        <v>600</v>
      </c>
      <c r="P167" s="257" t="s">
        <v>600</v>
      </c>
      <c r="Q167" s="258" t="s">
        <v>787</v>
      </c>
      <c r="R167" s="254" t="s">
        <v>787</v>
      </c>
      <c r="S167" s="254" t="s">
        <v>787</v>
      </c>
      <c r="T167" s="254" t="s">
        <v>787</v>
      </c>
      <c r="U167" s="254" t="s">
        <v>787</v>
      </c>
      <c r="V167" s="254" t="s">
        <v>787</v>
      </c>
      <c r="W167" s="254" t="s">
        <v>787</v>
      </c>
      <c r="X167" s="255" t="s">
        <v>213</v>
      </c>
      <c r="Y167" s="256" t="s">
        <v>213</v>
      </c>
      <c r="Z167" s="257" t="s">
        <v>213</v>
      </c>
      <c r="AA167" s="259" t="s">
        <v>842</v>
      </c>
      <c r="AB167" s="260" t="s">
        <v>842</v>
      </c>
      <c r="AC167" s="261" t="s">
        <v>842</v>
      </c>
      <c r="AD167" s="262">
        <v>13</v>
      </c>
      <c r="AE167" s="263"/>
    </row>
    <row r="168" spans="2:31" s="46" customFormat="1" ht="60" customHeight="1" thickTop="1">
      <c r="B168" s="53">
        <v>164</v>
      </c>
      <c r="C168" s="294" t="s">
        <v>551</v>
      </c>
      <c r="D168" s="294" t="s">
        <v>551</v>
      </c>
      <c r="E168" s="294" t="s">
        <v>551</v>
      </c>
      <c r="F168" s="294" t="s">
        <v>551</v>
      </c>
      <c r="G168" s="294" t="s">
        <v>551</v>
      </c>
      <c r="H168" s="294" t="s">
        <v>551</v>
      </c>
      <c r="I168" s="294" t="s">
        <v>551</v>
      </c>
      <c r="J168" s="295" t="s">
        <v>601</v>
      </c>
      <c r="K168" s="296" t="s">
        <v>601</v>
      </c>
      <c r="L168" s="296" t="s">
        <v>601</v>
      </c>
      <c r="M168" s="296" t="s">
        <v>601</v>
      </c>
      <c r="N168" s="296" t="s">
        <v>601</v>
      </c>
      <c r="O168" s="296" t="s">
        <v>601</v>
      </c>
      <c r="P168" s="297" t="s">
        <v>601</v>
      </c>
      <c r="Q168" s="298" t="s">
        <v>788</v>
      </c>
      <c r="R168" s="294" t="s">
        <v>788</v>
      </c>
      <c r="S168" s="294" t="s">
        <v>788</v>
      </c>
      <c r="T168" s="294" t="s">
        <v>788</v>
      </c>
      <c r="U168" s="294" t="s">
        <v>788</v>
      </c>
      <c r="V168" s="294" t="s">
        <v>788</v>
      </c>
      <c r="W168" s="294" t="s">
        <v>788</v>
      </c>
      <c r="X168" s="295" t="s">
        <v>823</v>
      </c>
      <c r="Y168" s="296" t="s">
        <v>823</v>
      </c>
      <c r="Z168" s="297" t="s">
        <v>823</v>
      </c>
      <c r="AA168" s="299" t="s">
        <v>843</v>
      </c>
      <c r="AB168" s="300" t="s">
        <v>843</v>
      </c>
      <c r="AC168" s="301" t="s">
        <v>843</v>
      </c>
      <c r="AD168" s="302">
        <v>14</v>
      </c>
      <c r="AE168" s="303"/>
    </row>
    <row r="169" spans="2:31" s="46" customFormat="1" ht="80.099999999999994" customHeight="1">
      <c r="B169" s="50">
        <v>165</v>
      </c>
      <c r="C169" s="274" t="s">
        <v>552</v>
      </c>
      <c r="D169" s="274" t="s">
        <v>552</v>
      </c>
      <c r="E169" s="274" t="s">
        <v>552</v>
      </c>
      <c r="F169" s="274" t="s">
        <v>552</v>
      </c>
      <c r="G169" s="274" t="s">
        <v>552</v>
      </c>
      <c r="H169" s="274" t="s">
        <v>552</v>
      </c>
      <c r="I169" s="274" t="s">
        <v>552</v>
      </c>
      <c r="J169" s="275" t="s">
        <v>602</v>
      </c>
      <c r="K169" s="276" t="s">
        <v>602</v>
      </c>
      <c r="L169" s="276" t="s">
        <v>602</v>
      </c>
      <c r="M169" s="276" t="s">
        <v>602</v>
      </c>
      <c r="N169" s="276" t="s">
        <v>602</v>
      </c>
      <c r="O169" s="276" t="s">
        <v>602</v>
      </c>
      <c r="P169" s="277" t="s">
        <v>602</v>
      </c>
      <c r="Q169" s="278" t="s">
        <v>789</v>
      </c>
      <c r="R169" s="274" t="s">
        <v>789</v>
      </c>
      <c r="S169" s="274" t="s">
        <v>789</v>
      </c>
      <c r="T169" s="274" t="s">
        <v>789</v>
      </c>
      <c r="U169" s="274" t="s">
        <v>789</v>
      </c>
      <c r="V169" s="274" t="s">
        <v>789</v>
      </c>
      <c r="W169" s="274" t="s">
        <v>789</v>
      </c>
      <c r="X169" s="275" t="s">
        <v>824</v>
      </c>
      <c r="Y169" s="276" t="s">
        <v>824</v>
      </c>
      <c r="Z169" s="277" t="s">
        <v>824</v>
      </c>
      <c r="AA169" s="279" t="s">
        <v>843</v>
      </c>
      <c r="AB169" s="280" t="s">
        <v>843</v>
      </c>
      <c r="AC169" s="281" t="s">
        <v>843</v>
      </c>
      <c r="AD169" s="282">
        <v>14</v>
      </c>
      <c r="AE169" s="283"/>
    </row>
    <row r="170" spans="2:31" s="46" customFormat="1" ht="80.099999999999994" customHeight="1">
      <c r="B170" s="50">
        <v>166</v>
      </c>
      <c r="C170" s="274" t="s">
        <v>553</v>
      </c>
      <c r="D170" s="274" t="s">
        <v>553</v>
      </c>
      <c r="E170" s="274" t="s">
        <v>553</v>
      </c>
      <c r="F170" s="274" t="s">
        <v>553</v>
      </c>
      <c r="G170" s="274" t="s">
        <v>553</v>
      </c>
      <c r="H170" s="274" t="s">
        <v>553</v>
      </c>
      <c r="I170" s="274" t="s">
        <v>553</v>
      </c>
      <c r="J170" s="275" t="s">
        <v>603</v>
      </c>
      <c r="K170" s="276" t="s">
        <v>603</v>
      </c>
      <c r="L170" s="276" t="s">
        <v>603</v>
      </c>
      <c r="M170" s="276" t="s">
        <v>603</v>
      </c>
      <c r="N170" s="276" t="s">
        <v>603</v>
      </c>
      <c r="O170" s="276" t="s">
        <v>603</v>
      </c>
      <c r="P170" s="277" t="s">
        <v>603</v>
      </c>
      <c r="Q170" s="278" t="s">
        <v>790</v>
      </c>
      <c r="R170" s="274" t="s">
        <v>790</v>
      </c>
      <c r="S170" s="274" t="s">
        <v>790</v>
      </c>
      <c r="T170" s="274" t="s">
        <v>790</v>
      </c>
      <c r="U170" s="274" t="s">
        <v>790</v>
      </c>
      <c r="V170" s="274" t="s">
        <v>790</v>
      </c>
      <c r="W170" s="274" t="s">
        <v>790</v>
      </c>
      <c r="X170" s="275" t="s">
        <v>825</v>
      </c>
      <c r="Y170" s="276" t="s">
        <v>825</v>
      </c>
      <c r="Z170" s="277" t="s">
        <v>825</v>
      </c>
      <c r="AA170" s="279" t="s">
        <v>843</v>
      </c>
      <c r="AB170" s="280" t="s">
        <v>843</v>
      </c>
      <c r="AC170" s="281" t="s">
        <v>843</v>
      </c>
      <c r="AD170" s="282">
        <v>14</v>
      </c>
      <c r="AE170" s="283"/>
    </row>
    <row r="171" spans="2:31" s="46" customFormat="1" ht="60" customHeight="1">
      <c r="B171" s="50">
        <v>167</v>
      </c>
      <c r="C171" s="274" t="s">
        <v>554</v>
      </c>
      <c r="D171" s="274" t="s">
        <v>554</v>
      </c>
      <c r="E171" s="274" t="s">
        <v>554</v>
      </c>
      <c r="F171" s="274" t="s">
        <v>554</v>
      </c>
      <c r="G171" s="274" t="s">
        <v>554</v>
      </c>
      <c r="H171" s="274" t="s">
        <v>554</v>
      </c>
      <c r="I171" s="274" t="s">
        <v>554</v>
      </c>
      <c r="J171" s="275" t="s">
        <v>604</v>
      </c>
      <c r="K171" s="276" t="s">
        <v>604</v>
      </c>
      <c r="L171" s="276" t="s">
        <v>604</v>
      </c>
      <c r="M171" s="276" t="s">
        <v>604</v>
      </c>
      <c r="N171" s="276" t="s">
        <v>604</v>
      </c>
      <c r="O171" s="276" t="s">
        <v>604</v>
      </c>
      <c r="P171" s="277" t="s">
        <v>604</v>
      </c>
      <c r="Q171" s="278" t="s">
        <v>791</v>
      </c>
      <c r="R171" s="274" t="s">
        <v>791</v>
      </c>
      <c r="S171" s="274" t="s">
        <v>791</v>
      </c>
      <c r="T171" s="274" t="s">
        <v>791</v>
      </c>
      <c r="U171" s="274" t="s">
        <v>791</v>
      </c>
      <c r="V171" s="274" t="s">
        <v>791</v>
      </c>
      <c r="W171" s="274" t="s">
        <v>791</v>
      </c>
      <c r="X171" s="275" t="s">
        <v>826</v>
      </c>
      <c r="Y171" s="276" t="s">
        <v>826</v>
      </c>
      <c r="Z171" s="277" t="s">
        <v>826</v>
      </c>
      <c r="AA171" s="279" t="s">
        <v>843</v>
      </c>
      <c r="AB171" s="280" t="s">
        <v>843</v>
      </c>
      <c r="AC171" s="281" t="s">
        <v>843</v>
      </c>
      <c r="AD171" s="282">
        <v>14</v>
      </c>
      <c r="AE171" s="283"/>
    </row>
    <row r="172" spans="2:31" s="46" customFormat="1" ht="60" customHeight="1" thickBot="1">
      <c r="B172" s="51">
        <v>168</v>
      </c>
      <c r="C172" s="284" t="s">
        <v>555</v>
      </c>
      <c r="D172" s="284" t="s">
        <v>555</v>
      </c>
      <c r="E172" s="284" t="s">
        <v>555</v>
      </c>
      <c r="F172" s="284" t="s">
        <v>555</v>
      </c>
      <c r="G172" s="284" t="s">
        <v>555</v>
      </c>
      <c r="H172" s="284" t="s">
        <v>555</v>
      </c>
      <c r="I172" s="284" t="s">
        <v>555</v>
      </c>
      <c r="J172" s="285" t="s">
        <v>605</v>
      </c>
      <c r="K172" s="286" t="s">
        <v>605</v>
      </c>
      <c r="L172" s="286" t="s">
        <v>605</v>
      </c>
      <c r="M172" s="286" t="s">
        <v>605</v>
      </c>
      <c r="N172" s="286" t="s">
        <v>605</v>
      </c>
      <c r="O172" s="286" t="s">
        <v>605</v>
      </c>
      <c r="P172" s="287" t="s">
        <v>605</v>
      </c>
      <c r="Q172" s="288" t="s">
        <v>792</v>
      </c>
      <c r="R172" s="284" t="s">
        <v>792</v>
      </c>
      <c r="S172" s="284" t="s">
        <v>792</v>
      </c>
      <c r="T172" s="284" t="s">
        <v>792</v>
      </c>
      <c r="U172" s="284" t="s">
        <v>792</v>
      </c>
      <c r="V172" s="284" t="s">
        <v>792</v>
      </c>
      <c r="W172" s="284" t="s">
        <v>792</v>
      </c>
      <c r="X172" s="285" t="s">
        <v>827</v>
      </c>
      <c r="Y172" s="286" t="s">
        <v>827</v>
      </c>
      <c r="Z172" s="287" t="s">
        <v>827</v>
      </c>
      <c r="AA172" s="289" t="s">
        <v>843</v>
      </c>
      <c r="AB172" s="290" t="s">
        <v>843</v>
      </c>
      <c r="AC172" s="291" t="s">
        <v>843</v>
      </c>
      <c r="AD172" s="292">
        <v>14</v>
      </c>
      <c r="AE172" s="293"/>
    </row>
    <row r="173" spans="2:31" s="46" customFormat="1" ht="60" customHeight="1" thickTop="1">
      <c r="B173" s="49">
        <v>169</v>
      </c>
      <c r="C173" s="265" t="s">
        <v>556</v>
      </c>
      <c r="D173" s="265" t="s">
        <v>556</v>
      </c>
      <c r="E173" s="265" t="s">
        <v>556</v>
      </c>
      <c r="F173" s="265" t="s">
        <v>556</v>
      </c>
      <c r="G173" s="265" t="s">
        <v>556</v>
      </c>
      <c r="H173" s="265" t="s">
        <v>556</v>
      </c>
      <c r="I173" s="265" t="s">
        <v>556</v>
      </c>
      <c r="J173" s="266" t="s">
        <v>606</v>
      </c>
      <c r="K173" s="267" t="s">
        <v>606</v>
      </c>
      <c r="L173" s="267" t="s">
        <v>606</v>
      </c>
      <c r="M173" s="267" t="s">
        <v>606</v>
      </c>
      <c r="N173" s="267" t="s">
        <v>606</v>
      </c>
      <c r="O173" s="267" t="s">
        <v>606</v>
      </c>
      <c r="P173" s="268" t="s">
        <v>606</v>
      </c>
      <c r="Q173" s="264" t="s">
        <v>793</v>
      </c>
      <c r="R173" s="265" t="s">
        <v>793</v>
      </c>
      <c r="S173" s="265" t="s">
        <v>793</v>
      </c>
      <c r="T173" s="265" t="s">
        <v>793</v>
      </c>
      <c r="U173" s="265" t="s">
        <v>793</v>
      </c>
      <c r="V173" s="265" t="s">
        <v>793</v>
      </c>
      <c r="W173" s="265" t="s">
        <v>793</v>
      </c>
      <c r="X173" s="266" t="s">
        <v>828</v>
      </c>
      <c r="Y173" s="267" t="s">
        <v>828</v>
      </c>
      <c r="Z173" s="268" t="s">
        <v>828</v>
      </c>
      <c r="AA173" s="269" t="s">
        <v>844</v>
      </c>
      <c r="AB173" s="270" t="s">
        <v>844</v>
      </c>
      <c r="AC173" s="271" t="s">
        <v>844</v>
      </c>
      <c r="AD173" s="272">
        <v>15</v>
      </c>
      <c r="AE173" s="273"/>
    </row>
    <row r="174" spans="2:31" s="46" customFormat="1" ht="60" customHeight="1" thickBot="1">
      <c r="B174" s="52">
        <v>170</v>
      </c>
      <c r="C174" s="254" t="s">
        <v>557</v>
      </c>
      <c r="D174" s="254" t="s">
        <v>557</v>
      </c>
      <c r="E174" s="254" t="s">
        <v>557</v>
      </c>
      <c r="F174" s="254" t="s">
        <v>557</v>
      </c>
      <c r="G174" s="254" t="s">
        <v>557</v>
      </c>
      <c r="H174" s="254" t="s">
        <v>557</v>
      </c>
      <c r="I174" s="254" t="s">
        <v>557</v>
      </c>
      <c r="J174" s="255" t="s">
        <v>607</v>
      </c>
      <c r="K174" s="256" t="s">
        <v>607</v>
      </c>
      <c r="L174" s="256" t="s">
        <v>607</v>
      </c>
      <c r="M174" s="256" t="s">
        <v>607</v>
      </c>
      <c r="N174" s="256" t="s">
        <v>607</v>
      </c>
      <c r="O174" s="256" t="s">
        <v>607</v>
      </c>
      <c r="P174" s="257" t="s">
        <v>607</v>
      </c>
      <c r="Q174" s="258" t="s">
        <v>794</v>
      </c>
      <c r="R174" s="254" t="s">
        <v>794</v>
      </c>
      <c r="S174" s="254" t="s">
        <v>794</v>
      </c>
      <c r="T174" s="254" t="s">
        <v>794</v>
      </c>
      <c r="U174" s="254" t="s">
        <v>794</v>
      </c>
      <c r="V174" s="254" t="s">
        <v>794</v>
      </c>
      <c r="W174" s="254" t="s">
        <v>794</v>
      </c>
      <c r="X174" s="255" t="s">
        <v>829</v>
      </c>
      <c r="Y174" s="256" t="s">
        <v>829</v>
      </c>
      <c r="Z174" s="257" t="s">
        <v>829</v>
      </c>
      <c r="AA174" s="259" t="s">
        <v>845</v>
      </c>
      <c r="AB174" s="260" t="s">
        <v>845</v>
      </c>
      <c r="AC174" s="261" t="s">
        <v>845</v>
      </c>
      <c r="AD174" s="262">
        <v>16</v>
      </c>
      <c r="AE174" s="263"/>
    </row>
    <row r="175" spans="2:31" s="46" customFormat="1" ht="80.099999999999994" customHeight="1" thickTop="1">
      <c r="B175" s="53">
        <v>171</v>
      </c>
      <c r="C175" s="294" t="s">
        <v>558</v>
      </c>
      <c r="D175" s="294" t="s">
        <v>558</v>
      </c>
      <c r="E175" s="294" t="s">
        <v>558</v>
      </c>
      <c r="F175" s="294" t="s">
        <v>558</v>
      </c>
      <c r="G175" s="294" t="s">
        <v>558</v>
      </c>
      <c r="H175" s="294" t="s">
        <v>558</v>
      </c>
      <c r="I175" s="294" t="s">
        <v>558</v>
      </c>
      <c r="J175" s="295" t="s">
        <v>608</v>
      </c>
      <c r="K175" s="296" t="s">
        <v>608</v>
      </c>
      <c r="L175" s="296" t="s">
        <v>608</v>
      </c>
      <c r="M175" s="296" t="s">
        <v>608</v>
      </c>
      <c r="N175" s="296" t="s">
        <v>608</v>
      </c>
      <c r="O175" s="296" t="s">
        <v>608</v>
      </c>
      <c r="P175" s="297" t="s">
        <v>608</v>
      </c>
      <c r="Q175" s="298" t="s">
        <v>795</v>
      </c>
      <c r="R175" s="294" t="s">
        <v>795</v>
      </c>
      <c r="S175" s="294" t="s">
        <v>795</v>
      </c>
      <c r="T175" s="294" t="s">
        <v>795</v>
      </c>
      <c r="U175" s="294" t="s">
        <v>795</v>
      </c>
      <c r="V175" s="294" t="s">
        <v>795</v>
      </c>
      <c r="W175" s="294" t="s">
        <v>795</v>
      </c>
      <c r="X175" s="295" t="s">
        <v>830</v>
      </c>
      <c r="Y175" s="296" t="s">
        <v>830</v>
      </c>
      <c r="Z175" s="297" t="s">
        <v>830</v>
      </c>
      <c r="AA175" s="299" t="s">
        <v>845</v>
      </c>
      <c r="AB175" s="300" t="s">
        <v>845</v>
      </c>
      <c r="AC175" s="301" t="s">
        <v>845</v>
      </c>
      <c r="AD175" s="302">
        <v>16</v>
      </c>
      <c r="AE175" s="303"/>
    </row>
    <row r="176" spans="2:31" s="46" customFormat="1" ht="200.1" customHeight="1">
      <c r="B176" s="50">
        <v>172</v>
      </c>
      <c r="C176" s="274" t="s">
        <v>559</v>
      </c>
      <c r="D176" s="274" t="s">
        <v>559</v>
      </c>
      <c r="E176" s="274" t="s">
        <v>559</v>
      </c>
      <c r="F176" s="274" t="s">
        <v>559</v>
      </c>
      <c r="G176" s="274" t="s">
        <v>559</v>
      </c>
      <c r="H176" s="274" t="s">
        <v>559</v>
      </c>
      <c r="I176" s="274" t="s">
        <v>559</v>
      </c>
      <c r="J176" s="275" t="s">
        <v>609</v>
      </c>
      <c r="K176" s="276" t="s">
        <v>609</v>
      </c>
      <c r="L176" s="276" t="s">
        <v>609</v>
      </c>
      <c r="M176" s="276" t="s">
        <v>609</v>
      </c>
      <c r="N176" s="276" t="s">
        <v>609</v>
      </c>
      <c r="O176" s="276" t="s">
        <v>609</v>
      </c>
      <c r="P176" s="277" t="s">
        <v>609</v>
      </c>
      <c r="Q176" s="278" t="s">
        <v>796</v>
      </c>
      <c r="R176" s="274" t="s">
        <v>796</v>
      </c>
      <c r="S176" s="274" t="s">
        <v>796</v>
      </c>
      <c r="T176" s="274" t="s">
        <v>796</v>
      </c>
      <c r="U176" s="274" t="s">
        <v>796</v>
      </c>
      <c r="V176" s="274" t="s">
        <v>796</v>
      </c>
      <c r="W176" s="274" t="s">
        <v>796</v>
      </c>
      <c r="X176" s="275" t="s">
        <v>213</v>
      </c>
      <c r="Y176" s="276" t="s">
        <v>213</v>
      </c>
      <c r="Z176" s="277" t="s">
        <v>213</v>
      </c>
      <c r="AA176" s="279" t="s">
        <v>845</v>
      </c>
      <c r="AB176" s="280" t="s">
        <v>845</v>
      </c>
      <c r="AC176" s="281" t="s">
        <v>845</v>
      </c>
      <c r="AD176" s="282">
        <v>16</v>
      </c>
      <c r="AE176" s="283"/>
    </row>
    <row r="177" spans="2:31" s="46" customFormat="1" ht="60" customHeight="1" thickBot="1">
      <c r="B177" s="51">
        <v>173</v>
      </c>
      <c r="C177" s="284" t="s">
        <v>560</v>
      </c>
      <c r="D177" s="284" t="s">
        <v>560</v>
      </c>
      <c r="E177" s="284" t="s">
        <v>560</v>
      </c>
      <c r="F177" s="284" t="s">
        <v>560</v>
      </c>
      <c r="G177" s="284" t="s">
        <v>560</v>
      </c>
      <c r="H177" s="284" t="s">
        <v>560</v>
      </c>
      <c r="I177" s="284" t="s">
        <v>560</v>
      </c>
      <c r="J177" s="285" t="s">
        <v>610</v>
      </c>
      <c r="K177" s="286" t="s">
        <v>610</v>
      </c>
      <c r="L177" s="286" t="s">
        <v>610</v>
      </c>
      <c r="M177" s="286" t="s">
        <v>610</v>
      </c>
      <c r="N177" s="286" t="s">
        <v>610</v>
      </c>
      <c r="O177" s="286" t="s">
        <v>610</v>
      </c>
      <c r="P177" s="287" t="s">
        <v>610</v>
      </c>
      <c r="Q177" s="288" t="s">
        <v>797</v>
      </c>
      <c r="R177" s="284" t="s">
        <v>797</v>
      </c>
      <c r="S177" s="284" t="s">
        <v>797</v>
      </c>
      <c r="T177" s="284" t="s">
        <v>797</v>
      </c>
      <c r="U177" s="284" t="s">
        <v>797</v>
      </c>
      <c r="V177" s="284" t="s">
        <v>797</v>
      </c>
      <c r="W177" s="284" t="s">
        <v>797</v>
      </c>
      <c r="X177" s="285" t="s">
        <v>831</v>
      </c>
      <c r="Y177" s="286" t="s">
        <v>831</v>
      </c>
      <c r="Z177" s="287" t="s">
        <v>831</v>
      </c>
      <c r="AA177" s="289" t="s">
        <v>845</v>
      </c>
      <c r="AB177" s="290" t="s">
        <v>845</v>
      </c>
      <c r="AC177" s="291" t="s">
        <v>845</v>
      </c>
      <c r="AD177" s="292">
        <v>16</v>
      </c>
      <c r="AE177" s="293"/>
    </row>
    <row r="178" spans="2:31" s="46" customFormat="1" ht="60" customHeight="1" thickTop="1" thickBot="1">
      <c r="B178" s="54">
        <v>174</v>
      </c>
      <c r="C178" s="304" t="s">
        <v>561</v>
      </c>
      <c r="D178" s="304" t="s">
        <v>561</v>
      </c>
      <c r="E178" s="304" t="s">
        <v>561</v>
      </c>
      <c r="F178" s="304" t="s">
        <v>561</v>
      </c>
      <c r="G178" s="304" t="s">
        <v>561</v>
      </c>
      <c r="H178" s="304" t="s">
        <v>561</v>
      </c>
      <c r="I178" s="304" t="s">
        <v>561</v>
      </c>
      <c r="J178" s="305" t="s">
        <v>611</v>
      </c>
      <c r="K178" s="306" t="s">
        <v>611</v>
      </c>
      <c r="L178" s="306" t="s">
        <v>611</v>
      </c>
      <c r="M178" s="306" t="s">
        <v>611</v>
      </c>
      <c r="N178" s="306" t="s">
        <v>611</v>
      </c>
      <c r="O178" s="306" t="s">
        <v>611</v>
      </c>
      <c r="P178" s="307" t="s">
        <v>611</v>
      </c>
      <c r="Q178" s="308" t="s">
        <v>798</v>
      </c>
      <c r="R178" s="304" t="s">
        <v>798</v>
      </c>
      <c r="S178" s="304" t="s">
        <v>798</v>
      </c>
      <c r="T178" s="304" t="s">
        <v>798</v>
      </c>
      <c r="U178" s="304" t="s">
        <v>798</v>
      </c>
      <c r="V178" s="304" t="s">
        <v>798</v>
      </c>
      <c r="W178" s="304" t="s">
        <v>798</v>
      </c>
      <c r="X178" s="305" t="s">
        <v>213</v>
      </c>
      <c r="Y178" s="306" t="s">
        <v>213</v>
      </c>
      <c r="Z178" s="307" t="s">
        <v>213</v>
      </c>
      <c r="AA178" s="309" t="s">
        <v>846</v>
      </c>
      <c r="AB178" s="310" t="s">
        <v>846</v>
      </c>
      <c r="AC178" s="311" t="s">
        <v>846</v>
      </c>
      <c r="AD178" s="312">
        <v>17</v>
      </c>
      <c r="AE178" s="313"/>
    </row>
    <row r="179" spans="2:31" s="46" customFormat="1" ht="120" customHeight="1" thickTop="1">
      <c r="B179" s="53">
        <v>175</v>
      </c>
      <c r="C179" s="294" t="s">
        <v>562</v>
      </c>
      <c r="D179" s="294" t="s">
        <v>562</v>
      </c>
      <c r="E179" s="294" t="s">
        <v>562</v>
      </c>
      <c r="F179" s="294" t="s">
        <v>562</v>
      </c>
      <c r="G179" s="294" t="s">
        <v>562</v>
      </c>
      <c r="H179" s="294" t="s">
        <v>562</v>
      </c>
      <c r="I179" s="294" t="s">
        <v>562</v>
      </c>
      <c r="J179" s="295" t="s">
        <v>612</v>
      </c>
      <c r="K179" s="296" t="s">
        <v>612</v>
      </c>
      <c r="L179" s="296" t="s">
        <v>612</v>
      </c>
      <c r="M179" s="296" t="s">
        <v>612</v>
      </c>
      <c r="N179" s="296" t="s">
        <v>612</v>
      </c>
      <c r="O179" s="296" t="s">
        <v>612</v>
      </c>
      <c r="P179" s="297" t="s">
        <v>612</v>
      </c>
      <c r="Q179" s="298" t="s">
        <v>799</v>
      </c>
      <c r="R179" s="294" t="s">
        <v>799</v>
      </c>
      <c r="S179" s="294" t="s">
        <v>799</v>
      </c>
      <c r="T179" s="294" t="s">
        <v>799</v>
      </c>
      <c r="U179" s="294" t="s">
        <v>799</v>
      </c>
      <c r="V179" s="294" t="s">
        <v>799</v>
      </c>
      <c r="W179" s="294" t="s">
        <v>799</v>
      </c>
      <c r="X179" s="295" t="s">
        <v>213</v>
      </c>
      <c r="Y179" s="296" t="s">
        <v>213</v>
      </c>
      <c r="Z179" s="297" t="s">
        <v>213</v>
      </c>
      <c r="AA179" s="299" t="s">
        <v>847</v>
      </c>
      <c r="AB179" s="300" t="s">
        <v>847</v>
      </c>
      <c r="AC179" s="301" t="s">
        <v>847</v>
      </c>
      <c r="AD179" s="302">
        <v>18</v>
      </c>
      <c r="AE179" s="303"/>
    </row>
    <row r="180" spans="2:31" s="46" customFormat="1" ht="180" customHeight="1">
      <c r="B180" s="50">
        <v>176</v>
      </c>
      <c r="C180" s="274" t="s">
        <v>563</v>
      </c>
      <c r="D180" s="274" t="s">
        <v>563</v>
      </c>
      <c r="E180" s="274" t="s">
        <v>563</v>
      </c>
      <c r="F180" s="274" t="s">
        <v>563</v>
      </c>
      <c r="G180" s="274" t="s">
        <v>563</v>
      </c>
      <c r="H180" s="274" t="s">
        <v>563</v>
      </c>
      <c r="I180" s="274" t="s">
        <v>563</v>
      </c>
      <c r="J180" s="275" t="s">
        <v>613</v>
      </c>
      <c r="K180" s="276" t="s">
        <v>613</v>
      </c>
      <c r="L180" s="276" t="s">
        <v>613</v>
      </c>
      <c r="M180" s="276" t="s">
        <v>613</v>
      </c>
      <c r="N180" s="276" t="s">
        <v>613</v>
      </c>
      <c r="O180" s="276" t="s">
        <v>613</v>
      </c>
      <c r="P180" s="277" t="s">
        <v>613</v>
      </c>
      <c r="Q180" s="278" t="s">
        <v>613</v>
      </c>
      <c r="R180" s="274" t="s">
        <v>613</v>
      </c>
      <c r="S180" s="274" t="s">
        <v>613</v>
      </c>
      <c r="T180" s="274" t="s">
        <v>613</v>
      </c>
      <c r="U180" s="274" t="s">
        <v>613</v>
      </c>
      <c r="V180" s="274" t="s">
        <v>613</v>
      </c>
      <c r="W180" s="274" t="s">
        <v>613</v>
      </c>
      <c r="X180" s="275" t="s">
        <v>213</v>
      </c>
      <c r="Y180" s="276" t="s">
        <v>213</v>
      </c>
      <c r="Z180" s="277" t="s">
        <v>213</v>
      </c>
      <c r="AA180" s="279" t="s">
        <v>847</v>
      </c>
      <c r="AB180" s="280" t="s">
        <v>847</v>
      </c>
      <c r="AC180" s="281" t="s">
        <v>847</v>
      </c>
      <c r="AD180" s="282">
        <v>18</v>
      </c>
      <c r="AE180" s="283"/>
    </row>
    <row r="181" spans="2:31" s="46" customFormat="1" ht="60" customHeight="1">
      <c r="B181" s="50">
        <v>177</v>
      </c>
      <c r="C181" s="274" t="s">
        <v>564</v>
      </c>
      <c r="D181" s="274" t="s">
        <v>564</v>
      </c>
      <c r="E181" s="274" t="s">
        <v>564</v>
      </c>
      <c r="F181" s="274" t="s">
        <v>564</v>
      </c>
      <c r="G181" s="274" t="s">
        <v>564</v>
      </c>
      <c r="H181" s="274" t="s">
        <v>564</v>
      </c>
      <c r="I181" s="274" t="s">
        <v>564</v>
      </c>
      <c r="J181" s="275" t="s">
        <v>614</v>
      </c>
      <c r="K181" s="276" t="s">
        <v>614</v>
      </c>
      <c r="L181" s="276" t="s">
        <v>614</v>
      </c>
      <c r="M181" s="276" t="s">
        <v>614</v>
      </c>
      <c r="N181" s="276" t="s">
        <v>614</v>
      </c>
      <c r="O181" s="276" t="s">
        <v>614</v>
      </c>
      <c r="P181" s="277" t="s">
        <v>614</v>
      </c>
      <c r="Q181" s="278" t="s">
        <v>800</v>
      </c>
      <c r="R181" s="274" t="s">
        <v>800</v>
      </c>
      <c r="S181" s="274" t="s">
        <v>800</v>
      </c>
      <c r="T181" s="274" t="s">
        <v>800</v>
      </c>
      <c r="U181" s="274" t="s">
        <v>800</v>
      </c>
      <c r="V181" s="274" t="s">
        <v>800</v>
      </c>
      <c r="W181" s="274" t="s">
        <v>800</v>
      </c>
      <c r="X181" s="275" t="s">
        <v>832</v>
      </c>
      <c r="Y181" s="276" t="s">
        <v>832</v>
      </c>
      <c r="Z181" s="277" t="s">
        <v>832</v>
      </c>
      <c r="AA181" s="279" t="s">
        <v>847</v>
      </c>
      <c r="AB181" s="280" t="s">
        <v>847</v>
      </c>
      <c r="AC181" s="281" t="s">
        <v>847</v>
      </c>
      <c r="AD181" s="282">
        <v>18</v>
      </c>
      <c r="AE181" s="283"/>
    </row>
    <row r="182" spans="2:31" s="46" customFormat="1" ht="60" customHeight="1">
      <c r="B182" s="50">
        <v>178</v>
      </c>
      <c r="C182" s="274" t="s">
        <v>565</v>
      </c>
      <c r="D182" s="274" t="s">
        <v>565</v>
      </c>
      <c r="E182" s="274" t="s">
        <v>565</v>
      </c>
      <c r="F182" s="274" t="s">
        <v>565</v>
      </c>
      <c r="G182" s="274" t="s">
        <v>565</v>
      </c>
      <c r="H182" s="274" t="s">
        <v>565</v>
      </c>
      <c r="I182" s="274" t="s">
        <v>565</v>
      </c>
      <c r="J182" s="275" t="s">
        <v>615</v>
      </c>
      <c r="K182" s="276" t="s">
        <v>615</v>
      </c>
      <c r="L182" s="276" t="s">
        <v>615</v>
      </c>
      <c r="M182" s="276" t="s">
        <v>615</v>
      </c>
      <c r="N182" s="276" t="s">
        <v>615</v>
      </c>
      <c r="O182" s="276" t="s">
        <v>615</v>
      </c>
      <c r="P182" s="277" t="s">
        <v>615</v>
      </c>
      <c r="Q182" s="278" t="s">
        <v>801</v>
      </c>
      <c r="R182" s="274" t="s">
        <v>801</v>
      </c>
      <c r="S182" s="274" t="s">
        <v>801</v>
      </c>
      <c r="T182" s="274" t="s">
        <v>801</v>
      </c>
      <c r="U182" s="274" t="s">
        <v>801</v>
      </c>
      <c r="V182" s="274" t="s">
        <v>801</v>
      </c>
      <c r="W182" s="274" t="s">
        <v>801</v>
      </c>
      <c r="X182" s="275" t="s">
        <v>833</v>
      </c>
      <c r="Y182" s="276" t="s">
        <v>833</v>
      </c>
      <c r="Z182" s="277" t="s">
        <v>833</v>
      </c>
      <c r="AA182" s="279" t="s">
        <v>847</v>
      </c>
      <c r="AB182" s="280" t="s">
        <v>847</v>
      </c>
      <c r="AC182" s="281" t="s">
        <v>847</v>
      </c>
      <c r="AD182" s="282">
        <v>18</v>
      </c>
      <c r="AE182" s="283"/>
    </row>
    <row r="183" spans="2:31" s="46" customFormat="1" ht="60" customHeight="1">
      <c r="B183" s="50">
        <v>179</v>
      </c>
      <c r="C183" s="274" t="s">
        <v>566</v>
      </c>
      <c r="D183" s="274" t="s">
        <v>566</v>
      </c>
      <c r="E183" s="274" t="s">
        <v>566</v>
      </c>
      <c r="F183" s="274" t="s">
        <v>566</v>
      </c>
      <c r="G183" s="274" t="s">
        <v>566</v>
      </c>
      <c r="H183" s="274" t="s">
        <v>566</v>
      </c>
      <c r="I183" s="274" t="s">
        <v>566</v>
      </c>
      <c r="J183" s="275" t="s">
        <v>616</v>
      </c>
      <c r="K183" s="276" t="s">
        <v>616</v>
      </c>
      <c r="L183" s="276" t="s">
        <v>616</v>
      </c>
      <c r="M183" s="276" t="s">
        <v>616</v>
      </c>
      <c r="N183" s="276" t="s">
        <v>616</v>
      </c>
      <c r="O183" s="276" t="s">
        <v>616</v>
      </c>
      <c r="P183" s="277" t="s">
        <v>616</v>
      </c>
      <c r="Q183" s="278" t="s">
        <v>802</v>
      </c>
      <c r="R183" s="274" t="s">
        <v>802</v>
      </c>
      <c r="S183" s="274" t="s">
        <v>802</v>
      </c>
      <c r="T183" s="274" t="s">
        <v>802</v>
      </c>
      <c r="U183" s="274" t="s">
        <v>802</v>
      </c>
      <c r="V183" s="274" t="s">
        <v>802</v>
      </c>
      <c r="W183" s="274" t="s">
        <v>802</v>
      </c>
      <c r="X183" s="275" t="s">
        <v>834</v>
      </c>
      <c r="Y183" s="276" t="s">
        <v>834</v>
      </c>
      <c r="Z183" s="277" t="s">
        <v>834</v>
      </c>
      <c r="AA183" s="279" t="s">
        <v>847</v>
      </c>
      <c r="AB183" s="280" t="s">
        <v>847</v>
      </c>
      <c r="AC183" s="281" t="s">
        <v>847</v>
      </c>
      <c r="AD183" s="282">
        <v>18</v>
      </c>
      <c r="AE183" s="283"/>
    </row>
    <row r="184" spans="2:31" s="46" customFormat="1" ht="60" customHeight="1">
      <c r="B184" s="50">
        <v>180</v>
      </c>
      <c r="C184" s="274" t="s">
        <v>567</v>
      </c>
      <c r="D184" s="274" t="s">
        <v>567</v>
      </c>
      <c r="E184" s="274" t="s">
        <v>567</v>
      </c>
      <c r="F184" s="274" t="s">
        <v>567</v>
      </c>
      <c r="G184" s="274" t="s">
        <v>567</v>
      </c>
      <c r="H184" s="274" t="s">
        <v>567</v>
      </c>
      <c r="I184" s="274" t="s">
        <v>567</v>
      </c>
      <c r="J184" s="275" t="s">
        <v>617</v>
      </c>
      <c r="K184" s="276" t="s">
        <v>617</v>
      </c>
      <c r="L184" s="276" t="s">
        <v>617</v>
      </c>
      <c r="M184" s="276" t="s">
        <v>617</v>
      </c>
      <c r="N184" s="276" t="s">
        <v>617</v>
      </c>
      <c r="O184" s="276" t="s">
        <v>617</v>
      </c>
      <c r="P184" s="277" t="s">
        <v>617</v>
      </c>
      <c r="Q184" s="278" t="s">
        <v>803</v>
      </c>
      <c r="R184" s="274" t="s">
        <v>803</v>
      </c>
      <c r="S184" s="274" t="s">
        <v>803</v>
      </c>
      <c r="T184" s="274" t="s">
        <v>803</v>
      </c>
      <c r="U184" s="274" t="s">
        <v>803</v>
      </c>
      <c r="V184" s="274" t="s">
        <v>803</v>
      </c>
      <c r="W184" s="274" t="s">
        <v>803</v>
      </c>
      <c r="X184" s="275" t="s">
        <v>835</v>
      </c>
      <c r="Y184" s="276" t="s">
        <v>835</v>
      </c>
      <c r="Z184" s="277" t="s">
        <v>835</v>
      </c>
      <c r="AA184" s="279" t="s">
        <v>847</v>
      </c>
      <c r="AB184" s="280" t="s">
        <v>847</v>
      </c>
      <c r="AC184" s="281" t="s">
        <v>847</v>
      </c>
      <c r="AD184" s="282">
        <v>18</v>
      </c>
      <c r="AE184" s="283"/>
    </row>
    <row r="185" spans="2:31" s="46" customFormat="1" ht="60" customHeight="1" thickBot="1">
      <c r="B185" s="51">
        <v>181</v>
      </c>
      <c r="C185" s="284" t="s">
        <v>568</v>
      </c>
      <c r="D185" s="284" t="s">
        <v>568</v>
      </c>
      <c r="E185" s="284" t="s">
        <v>568</v>
      </c>
      <c r="F185" s="284" t="s">
        <v>568</v>
      </c>
      <c r="G185" s="284" t="s">
        <v>568</v>
      </c>
      <c r="H185" s="284" t="s">
        <v>568</v>
      </c>
      <c r="I185" s="284" t="s">
        <v>568</v>
      </c>
      <c r="J185" s="285" t="s">
        <v>618</v>
      </c>
      <c r="K185" s="286" t="s">
        <v>618</v>
      </c>
      <c r="L185" s="286" t="s">
        <v>618</v>
      </c>
      <c r="M185" s="286" t="s">
        <v>618</v>
      </c>
      <c r="N185" s="286" t="s">
        <v>618</v>
      </c>
      <c r="O185" s="286" t="s">
        <v>618</v>
      </c>
      <c r="P185" s="287" t="s">
        <v>618</v>
      </c>
      <c r="Q185" s="288" t="s">
        <v>804</v>
      </c>
      <c r="R185" s="284" t="s">
        <v>804</v>
      </c>
      <c r="S185" s="284" t="s">
        <v>804</v>
      </c>
      <c r="T185" s="284" t="s">
        <v>804</v>
      </c>
      <c r="U185" s="284" t="s">
        <v>804</v>
      </c>
      <c r="V185" s="284" t="s">
        <v>804</v>
      </c>
      <c r="W185" s="284" t="s">
        <v>804</v>
      </c>
      <c r="X185" s="285" t="s">
        <v>836</v>
      </c>
      <c r="Y185" s="286" t="s">
        <v>836</v>
      </c>
      <c r="Z185" s="287" t="s">
        <v>836</v>
      </c>
      <c r="AA185" s="289" t="s">
        <v>847</v>
      </c>
      <c r="AB185" s="290" t="s">
        <v>847</v>
      </c>
      <c r="AC185" s="291" t="s">
        <v>847</v>
      </c>
      <c r="AD185" s="292">
        <v>18</v>
      </c>
      <c r="AE185" s="293"/>
    </row>
    <row r="186" spans="2:31" s="46" customFormat="1" ht="60" customHeight="1" thickTop="1">
      <c r="B186" s="49">
        <v>182</v>
      </c>
      <c r="C186" s="265" t="s">
        <v>301</v>
      </c>
      <c r="D186" s="265" t="s">
        <v>301</v>
      </c>
      <c r="E186" s="265" t="s">
        <v>301</v>
      </c>
      <c r="F186" s="265" t="s">
        <v>301</v>
      </c>
      <c r="G186" s="265" t="s">
        <v>301</v>
      </c>
      <c r="H186" s="265" t="s">
        <v>301</v>
      </c>
      <c r="I186" s="265" t="s">
        <v>301</v>
      </c>
      <c r="J186" s="266" t="s">
        <v>302</v>
      </c>
      <c r="K186" s="267" t="s">
        <v>302</v>
      </c>
      <c r="L186" s="267" t="s">
        <v>302</v>
      </c>
      <c r="M186" s="267" t="s">
        <v>302</v>
      </c>
      <c r="N186" s="267" t="s">
        <v>302</v>
      </c>
      <c r="O186" s="267" t="s">
        <v>302</v>
      </c>
      <c r="P186" s="268" t="s">
        <v>302</v>
      </c>
      <c r="Q186" s="264" t="s">
        <v>303</v>
      </c>
      <c r="R186" s="265" t="s">
        <v>303</v>
      </c>
      <c r="S186" s="265" t="s">
        <v>303</v>
      </c>
      <c r="T186" s="265" t="s">
        <v>303</v>
      </c>
      <c r="U186" s="265" t="s">
        <v>303</v>
      </c>
      <c r="V186" s="265" t="s">
        <v>303</v>
      </c>
      <c r="W186" s="265" t="s">
        <v>303</v>
      </c>
      <c r="X186" s="266" t="s">
        <v>304</v>
      </c>
      <c r="Y186" s="267" t="s">
        <v>304</v>
      </c>
      <c r="Z186" s="268" t="s">
        <v>304</v>
      </c>
      <c r="AA186" s="269" t="s">
        <v>309</v>
      </c>
      <c r="AB186" s="270" t="s">
        <v>309</v>
      </c>
      <c r="AC186" s="271" t="s">
        <v>309</v>
      </c>
      <c r="AD186" s="272">
        <v>19</v>
      </c>
      <c r="AE186" s="273"/>
    </row>
    <row r="187" spans="2:31" s="46" customFormat="1" ht="60" customHeight="1">
      <c r="B187" s="50">
        <v>183</v>
      </c>
      <c r="C187" s="274" t="s">
        <v>305</v>
      </c>
      <c r="D187" s="274" t="s">
        <v>305</v>
      </c>
      <c r="E187" s="274" t="s">
        <v>305</v>
      </c>
      <c r="F187" s="274" t="s">
        <v>305</v>
      </c>
      <c r="G187" s="274" t="s">
        <v>305</v>
      </c>
      <c r="H187" s="274" t="s">
        <v>305</v>
      </c>
      <c r="I187" s="274" t="s">
        <v>305</v>
      </c>
      <c r="J187" s="275" t="s">
        <v>306</v>
      </c>
      <c r="K187" s="276" t="s">
        <v>306</v>
      </c>
      <c r="L187" s="276" t="s">
        <v>306</v>
      </c>
      <c r="M187" s="276" t="s">
        <v>306</v>
      </c>
      <c r="N187" s="276" t="s">
        <v>306</v>
      </c>
      <c r="O187" s="276" t="s">
        <v>306</v>
      </c>
      <c r="P187" s="277" t="s">
        <v>306</v>
      </c>
      <c r="Q187" s="278" t="s">
        <v>307</v>
      </c>
      <c r="R187" s="274" t="s">
        <v>307</v>
      </c>
      <c r="S187" s="274" t="s">
        <v>307</v>
      </c>
      <c r="T187" s="274" t="s">
        <v>307</v>
      </c>
      <c r="U187" s="274" t="s">
        <v>307</v>
      </c>
      <c r="V187" s="274" t="s">
        <v>307</v>
      </c>
      <c r="W187" s="274" t="s">
        <v>307</v>
      </c>
      <c r="X187" s="275" t="s">
        <v>308</v>
      </c>
      <c r="Y187" s="276" t="s">
        <v>308</v>
      </c>
      <c r="Z187" s="277" t="s">
        <v>308</v>
      </c>
      <c r="AA187" s="279" t="s">
        <v>309</v>
      </c>
      <c r="AB187" s="280" t="s">
        <v>309</v>
      </c>
      <c r="AC187" s="281" t="s">
        <v>309</v>
      </c>
      <c r="AD187" s="282">
        <v>19</v>
      </c>
      <c r="AE187" s="283"/>
    </row>
    <row r="188" spans="2:31" s="46" customFormat="1" ht="60" customHeight="1">
      <c r="B188" s="50">
        <v>184</v>
      </c>
      <c r="C188" s="274" t="s">
        <v>310</v>
      </c>
      <c r="D188" s="274" t="s">
        <v>310</v>
      </c>
      <c r="E188" s="274" t="s">
        <v>310</v>
      </c>
      <c r="F188" s="274" t="s">
        <v>310</v>
      </c>
      <c r="G188" s="274" t="s">
        <v>310</v>
      </c>
      <c r="H188" s="274" t="s">
        <v>310</v>
      </c>
      <c r="I188" s="274" t="s">
        <v>310</v>
      </c>
      <c r="J188" s="275" t="s">
        <v>311</v>
      </c>
      <c r="K188" s="276" t="s">
        <v>311</v>
      </c>
      <c r="L188" s="276" t="s">
        <v>311</v>
      </c>
      <c r="M188" s="276" t="s">
        <v>311</v>
      </c>
      <c r="N188" s="276" t="s">
        <v>311</v>
      </c>
      <c r="O188" s="276" t="s">
        <v>311</v>
      </c>
      <c r="P188" s="277" t="s">
        <v>311</v>
      </c>
      <c r="Q188" s="278" t="s">
        <v>312</v>
      </c>
      <c r="R188" s="274" t="s">
        <v>312</v>
      </c>
      <c r="S188" s="274" t="s">
        <v>312</v>
      </c>
      <c r="T188" s="274" t="s">
        <v>312</v>
      </c>
      <c r="U188" s="274" t="s">
        <v>312</v>
      </c>
      <c r="V188" s="274" t="s">
        <v>312</v>
      </c>
      <c r="W188" s="274" t="s">
        <v>312</v>
      </c>
      <c r="X188" s="275" t="s">
        <v>313</v>
      </c>
      <c r="Y188" s="276" t="s">
        <v>313</v>
      </c>
      <c r="Z188" s="277" t="s">
        <v>313</v>
      </c>
      <c r="AA188" s="279" t="s">
        <v>309</v>
      </c>
      <c r="AB188" s="280" t="s">
        <v>309</v>
      </c>
      <c r="AC188" s="281" t="s">
        <v>309</v>
      </c>
      <c r="AD188" s="282">
        <v>19</v>
      </c>
      <c r="AE188" s="283"/>
    </row>
    <row r="189" spans="2:31" s="46" customFormat="1" ht="60" customHeight="1">
      <c r="B189" s="50">
        <v>185</v>
      </c>
      <c r="C189" s="274" t="s">
        <v>314</v>
      </c>
      <c r="D189" s="274" t="s">
        <v>314</v>
      </c>
      <c r="E189" s="274" t="s">
        <v>314</v>
      </c>
      <c r="F189" s="274" t="s">
        <v>314</v>
      </c>
      <c r="G189" s="274" t="s">
        <v>314</v>
      </c>
      <c r="H189" s="274" t="s">
        <v>314</v>
      </c>
      <c r="I189" s="274" t="s">
        <v>314</v>
      </c>
      <c r="J189" s="275" t="s">
        <v>315</v>
      </c>
      <c r="K189" s="276" t="s">
        <v>315</v>
      </c>
      <c r="L189" s="276" t="s">
        <v>315</v>
      </c>
      <c r="M189" s="276" t="s">
        <v>315</v>
      </c>
      <c r="N189" s="276" t="s">
        <v>315</v>
      </c>
      <c r="O189" s="276" t="s">
        <v>315</v>
      </c>
      <c r="P189" s="277" t="s">
        <v>315</v>
      </c>
      <c r="Q189" s="278" t="s">
        <v>316</v>
      </c>
      <c r="R189" s="274" t="s">
        <v>316</v>
      </c>
      <c r="S189" s="274" t="s">
        <v>316</v>
      </c>
      <c r="T189" s="274" t="s">
        <v>316</v>
      </c>
      <c r="U189" s="274" t="s">
        <v>316</v>
      </c>
      <c r="V189" s="274" t="s">
        <v>316</v>
      </c>
      <c r="W189" s="274" t="s">
        <v>316</v>
      </c>
      <c r="X189" s="275" t="s">
        <v>317</v>
      </c>
      <c r="Y189" s="276" t="s">
        <v>317</v>
      </c>
      <c r="Z189" s="277" t="s">
        <v>317</v>
      </c>
      <c r="AA189" s="279" t="s">
        <v>309</v>
      </c>
      <c r="AB189" s="280" t="s">
        <v>309</v>
      </c>
      <c r="AC189" s="281" t="s">
        <v>309</v>
      </c>
      <c r="AD189" s="282">
        <v>19</v>
      </c>
      <c r="AE189" s="283"/>
    </row>
    <row r="190" spans="2:31" s="46" customFormat="1" ht="60" customHeight="1">
      <c r="B190" s="50">
        <v>186</v>
      </c>
      <c r="C190" s="274" t="s">
        <v>318</v>
      </c>
      <c r="D190" s="274" t="s">
        <v>318</v>
      </c>
      <c r="E190" s="274" t="s">
        <v>318</v>
      </c>
      <c r="F190" s="274" t="s">
        <v>318</v>
      </c>
      <c r="G190" s="274" t="s">
        <v>318</v>
      </c>
      <c r="H190" s="274" t="s">
        <v>318</v>
      </c>
      <c r="I190" s="274" t="s">
        <v>318</v>
      </c>
      <c r="J190" s="275" t="s">
        <v>319</v>
      </c>
      <c r="K190" s="276" t="s">
        <v>319</v>
      </c>
      <c r="L190" s="276" t="s">
        <v>319</v>
      </c>
      <c r="M190" s="276" t="s">
        <v>319</v>
      </c>
      <c r="N190" s="276" t="s">
        <v>319</v>
      </c>
      <c r="O190" s="276" t="s">
        <v>319</v>
      </c>
      <c r="P190" s="277" t="s">
        <v>319</v>
      </c>
      <c r="Q190" s="278" t="s">
        <v>320</v>
      </c>
      <c r="R190" s="274" t="s">
        <v>320</v>
      </c>
      <c r="S190" s="274" t="s">
        <v>320</v>
      </c>
      <c r="T190" s="274" t="s">
        <v>320</v>
      </c>
      <c r="U190" s="274" t="s">
        <v>320</v>
      </c>
      <c r="V190" s="274" t="s">
        <v>320</v>
      </c>
      <c r="W190" s="274" t="s">
        <v>320</v>
      </c>
      <c r="X190" s="275" t="s">
        <v>321</v>
      </c>
      <c r="Y190" s="276" t="s">
        <v>321</v>
      </c>
      <c r="Z190" s="277" t="s">
        <v>321</v>
      </c>
      <c r="AA190" s="279" t="s">
        <v>309</v>
      </c>
      <c r="AB190" s="280" t="s">
        <v>309</v>
      </c>
      <c r="AC190" s="281" t="s">
        <v>309</v>
      </c>
      <c r="AD190" s="282">
        <v>19</v>
      </c>
      <c r="AE190" s="283"/>
    </row>
    <row r="191" spans="2:31" s="46" customFormat="1" ht="60" customHeight="1">
      <c r="B191" s="50">
        <v>187</v>
      </c>
      <c r="C191" s="274" t="s">
        <v>322</v>
      </c>
      <c r="D191" s="274" t="s">
        <v>322</v>
      </c>
      <c r="E191" s="274" t="s">
        <v>322</v>
      </c>
      <c r="F191" s="274" t="s">
        <v>322</v>
      </c>
      <c r="G191" s="274" t="s">
        <v>322</v>
      </c>
      <c r="H191" s="274" t="s">
        <v>322</v>
      </c>
      <c r="I191" s="274" t="s">
        <v>322</v>
      </c>
      <c r="J191" s="275" t="s">
        <v>323</v>
      </c>
      <c r="K191" s="276" t="s">
        <v>323</v>
      </c>
      <c r="L191" s="276" t="s">
        <v>323</v>
      </c>
      <c r="M191" s="276" t="s">
        <v>323</v>
      </c>
      <c r="N191" s="276" t="s">
        <v>323</v>
      </c>
      <c r="O191" s="276" t="s">
        <v>323</v>
      </c>
      <c r="P191" s="277" t="s">
        <v>323</v>
      </c>
      <c r="Q191" s="278" t="s">
        <v>324</v>
      </c>
      <c r="R191" s="274" t="s">
        <v>324</v>
      </c>
      <c r="S191" s="274" t="s">
        <v>324</v>
      </c>
      <c r="T191" s="274" t="s">
        <v>324</v>
      </c>
      <c r="U191" s="274" t="s">
        <v>324</v>
      </c>
      <c r="V191" s="274" t="s">
        <v>324</v>
      </c>
      <c r="W191" s="274" t="s">
        <v>324</v>
      </c>
      <c r="X191" s="275" t="s">
        <v>325</v>
      </c>
      <c r="Y191" s="276" t="s">
        <v>325</v>
      </c>
      <c r="Z191" s="277" t="s">
        <v>325</v>
      </c>
      <c r="AA191" s="279" t="s">
        <v>309</v>
      </c>
      <c r="AB191" s="280" t="s">
        <v>309</v>
      </c>
      <c r="AC191" s="281" t="s">
        <v>309</v>
      </c>
      <c r="AD191" s="282">
        <v>19</v>
      </c>
      <c r="AE191" s="283"/>
    </row>
    <row r="192" spans="2:31" s="46" customFormat="1" ht="60" customHeight="1">
      <c r="B192" s="50">
        <v>188</v>
      </c>
      <c r="C192" s="274" t="s">
        <v>326</v>
      </c>
      <c r="D192" s="274" t="s">
        <v>326</v>
      </c>
      <c r="E192" s="274" t="s">
        <v>326</v>
      </c>
      <c r="F192" s="274" t="s">
        <v>326</v>
      </c>
      <c r="G192" s="274" t="s">
        <v>326</v>
      </c>
      <c r="H192" s="274" t="s">
        <v>326</v>
      </c>
      <c r="I192" s="274" t="s">
        <v>326</v>
      </c>
      <c r="J192" s="275" t="s">
        <v>327</v>
      </c>
      <c r="K192" s="276" t="s">
        <v>327</v>
      </c>
      <c r="L192" s="276" t="s">
        <v>327</v>
      </c>
      <c r="M192" s="276" t="s">
        <v>327</v>
      </c>
      <c r="N192" s="276" t="s">
        <v>327</v>
      </c>
      <c r="O192" s="276" t="s">
        <v>327</v>
      </c>
      <c r="P192" s="277" t="s">
        <v>327</v>
      </c>
      <c r="Q192" s="278" t="s">
        <v>328</v>
      </c>
      <c r="R192" s="274" t="s">
        <v>328</v>
      </c>
      <c r="S192" s="274" t="s">
        <v>328</v>
      </c>
      <c r="T192" s="274" t="s">
        <v>328</v>
      </c>
      <c r="U192" s="274" t="s">
        <v>328</v>
      </c>
      <c r="V192" s="274" t="s">
        <v>328</v>
      </c>
      <c r="W192" s="274" t="s">
        <v>328</v>
      </c>
      <c r="X192" s="275" t="s">
        <v>329</v>
      </c>
      <c r="Y192" s="276" t="s">
        <v>329</v>
      </c>
      <c r="Z192" s="277" t="s">
        <v>329</v>
      </c>
      <c r="AA192" s="279" t="s">
        <v>309</v>
      </c>
      <c r="AB192" s="280" t="s">
        <v>309</v>
      </c>
      <c r="AC192" s="281" t="s">
        <v>309</v>
      </c>
      <c r="AD192" s="282">
        <v>19</v>
      </c>
      <c r="AE192" s="283"/>
    </row>
    <row r="193" spans="2:31" s="46" customFormat="1" ht="60" customHeight="1">
      <c r="B193" s="50">
        <v>189</v>
      </c>
      <c r="C193" s="274" t="s">
        <v>330</v>
      </c>
      <c r="D193" s="274" t="s">
        <v>330</v>
      </c>
      <c r="E193" s="274" t="s">
        <v>330</v>
      </c>
      <c r="F193" s="274" t="s">
        <v>330</v>
      </c>
      <c r="G193" s="274" t="s">
        <v>330</v>
      </c>
      <c r="H193" s="274" t="s">
        <v>330</v>
      </c>
      <c r="I193" s="274" t="s">
        <v>330</v>
      </c>
      <c r="J193" s="275" t="s">
        <v>331</v>
      </c>
      <c r="K193" s="276" t="s">
        <v>331</v>
      </c>
      <c r="L193" s="276" t="s">
        <v>331</v>
      </c>
      <c r="M193" s="276" t="s">
        <v>331</v>
      </c>
      <c r="N193" s="276" t="s">
        <v>331</v>
      </c>
      <c r="O193" s="276" t="s">
        <v>331</v>
      </c>
      <c r="P193" s="277" t="s">
        <v>331</v>
      </c>
      <c r="Q193" s="278" t="s">
        <v>332</v>
      </c>
      <c r="R193" s="274" t="s">
        <v>332</v>
      </c>
      <c r="S193" s="274" t="s">
        <v>332</v>
      </c>
      <c r="T193" s="274" t="s">
        <v>332</v>
      </c>
      <c r="U193" s="274" t="s">
        <v>332</v>
      </c>
      <c r="V193" s="274" t="s">
        <v>332</v>
      </c>
      <c r="W193" s="274" t="s">
        <v>332</v>
      </c>
      <c r="X193" s="275" t="s">
        <v>333</v>
      </c>
      <c r="Y193" s="276" t="s">
        <v>333</v>
      </c>
      <c r="Z193" s="277" t="s">
        <v>333</v>
      </c>
      <c r="AA193" s="279" t="s">
        <v>309</v>
      </c>
      <c r="AB193" s="280" t="s">
        <v>309</v>
      </c>
      <c r="AC193" s="281" t="s">
        <v>309</v>
      </c>
      <c r="AD193" s="282">
        <v>19</v>
      </c>
      <c r="AE193" s="283"/>
    </row>
    <row r="194" spans="2:31" s="46" customFormat="1" ht="60" customHeight="1">
      <c r="B194" s="50">
        <v>190</v>
      </c>
      <c r="C194" s="274" t="s">
        <v>334</v>
      </c>
      <c r="D194" s="274" t="s">
        <v>334</v>
      </c>
      <c r="E194" s="274" t="s">
        <v>334</v>
      </c>
      <c r="F194" s="274" t="s">
        <v>334</v>
      </c>
      <c r="G194" s="274" t="s">
        <v>334</v>
      </c>
      <c r="H194" s="274" t="s">
        <v>334</v>
      </c>
      <c r="I194" s="274" t="s">
        <v>334</v>
      </c>
      <c r="J194" s="275" t="s">
        <v>335</v>
      </c>
      <c r="K194" s="276" t="s">
        <v>335</v>
      </c>
      <c r="L194" s="276" t="s">
        <v>335</v>
      </c>
      <c r="M194" s="276" t="s">
        <v>335</v>
      </c>
      <c r="N194" s="276" t="s">
        <v>335</v>
      </c>
      <c r="O194" s="276" t="s">
        <v>335</v>
      </c>
      <c r="P194" s="277" t="s">
        <v>335</v>
      </c>
      <c r="Q194" s="278" t="s">
        <v>336</v>
      </c>
      <c r="R194" s="274" t="s">
        <v>336</v>
      </c>
      <c r="S194" s="274" t="s">
        <v>336</v>
      </c>
      <c r="T194" s="274" t="s">
        <v>336</v>
      </c>
      <c r="U194" s="274" t="s">
        <v>336</v>
      </c>
      <c r="V194" s="274" t="s">
        <v>336</v>
      </c>
      <c r="W194" s="274" t="s">
        <v>336</v>
      </c>
      <c r="X194" s="275" t="s">
        <v>337</v>
      </c>
      <c r="Y194" s="276" t="s">
        <v>337</v>
      </c>
      <c r="Z194" s="277" t="s">
        <v>337</v>
      </c>
      <c r="AA194" s="279" t="s">
        <v>309</v>
      </c>
      <c r="AB194" s="280" t="s">
        <v>309</v>
      </c>
      <c r="AC194" s="281" t="s">
        <v>309</v>
      </c>
      <c r="AD194" s="282">
        <v>19</v>
      </c>
      <c r="AE194" s="283"/>
    </row>
    <row r="195" spans="2:31" s="46" customFormat="1" ht="60" customHeight="1" thickBot="1">
      <c r="B195" s="52">
        <v>191</v>
      </c>
      <c r="C195" s="254" t="s">
        <v>338</v>
      </c>
      <c r="D195" s="254" t="s">
        <v>338</v>
      </c>
      <c r="E195" s="254" t="s">
        <v>338</v>
      </c>
      <c r="F195" s="254" t="s">
        <v>338</v>
      </c>
      <c r="G195" s="254" t="s">
        <v>338</v>
      </c>
      <c r="H195" s="254" t="s">
        <v>338</v>
      </c>
      <c r="I195" s="254" t="s">
        <v>338</v>
      </c>
      <c r="J195" s="255" t="s">
        <v>339</v>
      </c>
      <c r="K195" s="256" t="s">
        <v>339</v>
      </c>
      <c r="L195" s="256" t="s">
        <v>339</v>
      </c>
      <c r="M195" s="256" t="s">
        <v>339</v>
      </c>
      <c r="N195" s="256" t="s">
        <v>339</v>
      </c>
      <c r="O195" s="256" t="s">
        <v>339</v>
      </c>
      <c r="P195" s="257" t="s">
        <v>339</v>
      </c>
      <c r="Q195" s="258" t="s">
        <v>340</v>
      </c>
      <c r="R195" s="254" t="s">
        <v>340</v>
      </c>
      <c r="S195" s="254" t="s">
        <v>340</v>
      </c>
      <c r="T195" s="254" t="s">
        <v>340</v>
      </c>
      <c r="U195" s="254" t="s">
        <v>340</v>
      </c>
      <c r="V195" s="254" t="s">
        <v>340</v>
      </c>
      <c r="W195" s="254" t="s">
        <v>340</v>
      </c>
      <c r="X195" s="255" t="s">
        <v>341</v>
      </c>
      <c r="Y195" s="256" t="s">
        <v>341</v>
      </c>
      <c r="Z195" s="257" t="s">
        <v>341</v>
      </c>
      <c r="AA195" s="259" t="s">
        <v>309</v>
      </c>
      <c r="AB195" s="260" t="s">
        <v>309</v>
      </c>
      <c r="AC195" s="261" t="s">
        <v>309</v>
      </c>
      <c r="AD195" s="262">
        <v>19</v>
      </c>
      <c r="AE195" s="263"/>
    </row>
    <row r="196" spans="2:31" s="46" customFormat="1" ht="60" customHeight="1" thickTop="1">
      <c r="B196" s="53">
        <v>192</v>
      </c>
      <c r="C196" s="294" t="s">
        <v>342</v>
      </c>
      <c r="D196" s="294" t="s">
        <v>342</v>
      </c>
      <c r="E196" s="294" t="s">
        <v>342</v>
      </c>
      <c r="F196" s="294" t="s">
        <v>342</v>
      </c>
      <c r="G196" s="294" t="s">
        <v>342</v>
      </c>
      <c r="H196" s="294" t="s">
        <v>342</v>
      </c>
      <c r="I196" s="294" t="s">
        <v>342</v>
      </c>
      <c r="J196" s="295" t="s">
        <v>343</v>
      </c>
      <c r="K196" s="296" t="s">
        <v>343</v>
      </c>
      <c r="L196" s="296" t="s">
        <v>343</v>
      </c>
      <c r="M196" s="296" t="s">
        <v>343</v>
      </c>
      <c r="N196" s="296" t="s">
        <v>343</v>
      </c>
      <c r="O196" s="296" t="s">
        <v>343</v>
      </c>
      <c r="P196" s="297" t="s">
        <v>343</v>
      </c>
      <c r="Q196" s="298" t="s">
        <v>344</v>
      </c>
      <c r="R196" s="294" t="s">
        <v>344</v>
      </c>
      <c r="S196" s="294" t="s">
        <v>344</v>
      </c>
      <c r="T196" s="294" t="s">
        <v>344</v>
      </c>
      <c r="U196" s="294" t="s">
        <v>344</v>
      </c>
      <c r="V196" s="294" t="s">
        <v>344</v>
      </c>
      <c r="W196" s="294" t="s">
        <v>344</v>
      </c>
      <c r="X196" s="295" t="s">
        <v>345</v>
      </c>
      <c r="Y196" s="296" t="s">
        <v>345</v>
      </c>
      <c r="Z196" s="297" t="s">
        <v>345</v>
      </c>
      <c r="AA196" s="299" t="s">
        <v>848</v>
      </c>
      <c r="AB196" s="300" t="s">
        <v>848</v>
      </c>
      <c r="AC196" s="301" t="s">
        <v>848</v>
      </c>
      <c r="AD196" s="302">
        <v>20</v>
      </c>
      <c r="AE196" s="303"/>
    </row>
    <row r="197" spans="2:31" s="46" customFormat="1" ht="60" customHeight="1">
      <c r="B197" s="50">
        <v>193</v>
      </c>
      <c r="C197" s="274" t="s">
        <v>346</v>
      </c>
      <c r="D197" s="274" t="s">
        <v>346</v>
      </c>
      <c r="E197" s="274" t="s">
        <v>346</v>
      </c>
      <c r="F197" s="274" t="s">
        <v>346</v>
      </c>
      <c r="G197" s="274" t="s">
        <v>346</v>
      </c>
      <c r="H197" s="274" t="s">
        <v>346</v>
      </c>
      <c r="I197" s="274" t="s">
        <v>346</v>
      </c>
      <c r="J197" s="275" t="s">
        <v>347</v>
      </c>
      <c r="K197" s="276" t="s">
        <v>347</v>
      </c>
      <c r="L197" s="276" t="s">
        <v>347</v>
      </c>
      <c r="M197" s="276" t="s">
        <v>347</v>
      </c>
      <c r="N197" s="276" t="s">
        <v>347</v>
      </c>
      <c r="O197" s="276" t="s">
        <v>347</v>
      </c>
      <c r="P197" s="277" t="s">
        <v>347</v>
      </c>
      <c r="Q197" s="278" t="s">
        <v>348</v>
      </c>
      <c r="R197" s="274" t="s">
        <v>348</v>
      </c>
      <c r="S197" s="274" t="s">
        <v>348</v>
      </c>
      <c r="T197" s="274" t="s">
        <v>348</v>
      </c>
      <c r="U197" s="274" t="s">
        <v>348</v>
      </c>
      <c r="V197" s="274" t="s">
        <v>348</v>
      </c>
      <c r="W197" s="274" t="s">
        <v>348</v>
      </c>
      <c r="X197" s="275" t="s">
        <v>349</v>
      </c>
      <c r="Y197" s="276" t="s">
        <v>349</v>
      </c>
      <c r="Z197" s="277" t="s">
        <v>349</v>
      </c>
      <c r="AA197" s="279" t="s">
        <v>848</v>
      </c>
      <c r="AB197" s="280" t="s">
        <v>848</v>
      </c>
      <c r="AC197" s="281" t="s">
        <v>848</v>
      </c>
      <c r="AD197" s="282">
        <v>20</v>
      </c>
      <c r="AE197" s="283"/>
    </row>
    <row r="198" spans="2:31" s="46" customFormat="1" ht="60" customHeight="1">
      <c r="B198" s="50">
        <v>194</v>
      </c>
      <c r="C198" s="274" t="s">
        <v>350</v>
      </c>
      <c r="D198" s="274" t="s">
        <v>350</v>
      </c>
      <c r="E198" s="274" t="s">
        <v>350</v>
      </c>
      <c r="F198" s="274" t="s">
        <v>350</v>
      </c>
      <c r="G198" s="274" t="s">
        <v>350</v>
      </c>
      <c r="H198" s="274" t="s">
        <v>350</v>
      </c>
      <c r="I198" s="274" t="s">
        <v>350</v>
      </c>
      <c r="J198" s="275" t="s">
        <v>351</v>
      </c>
      <c r="K198" s="276" t="s">
        <v>351</v>
      </c>
      <c r="L198" s="276" t="s">
        <v>351</v>
      </c>
      <c r="M198" s="276" t="s">
        <v>351</v>
      </c>
      <c r="N198" s="276" t="s">
        <v>351</v>
      </c>
      <c r="O198" s="276" t="s">
        <v>351</v>
      </c>
      <c r="P198" s="277" t="s">
        <v>351</v>
      </c>
      <c r="Q198" s="278" t="s">
        <v>352</v>
      </c>
      <c r="R198" s="274" t="s">
        <v>352</v>
      </c>
      <c r="S198" s="274" t="s">
        <v>352</v>
      </c>
      <c r="T198" s="274" t="s">
        <v>352</v>
      </c>
      <c r="U198" s="274" t="s">
        <v>352</v>
      </c>
      <c r="V198" s="274" t="s">
        <v>352</v>
      </c>
      <c r="W198" s="274" t="s">
        <v>352</v>
      </c>
      <c r="X198" s="275" t="s">
        <v>353</v>
      </c>
      <c r="Y198" s="276" t="s">
        <v>353</v>
      </c>
      <c r="Z198" s="277" t="s">
        <v>353</v>
      </c>
      <c r="AA198" s="279" t="s">
        <v>848</v>
      </c>
      <c r="AB198" s="280" t="s">
        <v>848</v>
      </c>
      <c r="AC198" s="281" t="s">
        <v>848</v>
      </c>
      <c r="AD198" s="282">
        <v>20</v>
      </c>
      <c r="AE198" s="283"/>
    </row>
    <row r="199" spans="2:31" s="46" customFormat="1" ht="60" customHeight="1">
      <c r="B199" s="50">
        <v>195</v>
      </c>
      <c r="C199" s="274" t="s">
        <v>354</v>
      </c>
      <c r="D199" s="274" t="s">
        <v>354</v>
      </c>
      <c r="E199" s="274" t="s">
        <v>354</v>
      </c>
      <c r="F199" s="274" t="s">
        <v>354</v>
      </c>
      <c r="G199" s="274" t="s">
        <v>354</v>
      </c>
      <c r="H199" s="274" t="s">
        <v>354</v>
      </c>
      <c r="I199" s="274" t="s">
        <v>354</v>
      </c>
      <c r="J199" s="275" t="s">
        <v>355</v>
      </c>
      <c r="K199" s="276" t="s">
        <v>355</v>
      </c>
      <c r="L199" s="276" t="s">
        <v>355</v>
      </c>
      <c r="M199" s="276" t="s">
        <v>355</v>
      </c>
      <c r="N199" s="276" t="s">
        <v>355</v>
      </c>
      <c r="O199" s="276" t="s">
        <v>355</v>
      </c>
      <c r="P199" s="277" t="s">
        <v>355</v>
      </c>
      <c r="Q199" s="278" t="s">
        <v>356</v>
      </c>
      <c r="R199" s="274" t="s">
        <v>356</v>
      </c>
      <c r="S199" s="274" t="s">
        <v>356</v>
      </c>
      <c r="T199" s="274" t="s">
        <v>356</v>
      </c>
      <c r="U199" s="274" t="s">
        <v>356</v>
      </c>
      <c r="V199" s="274" t="s">
        <v>356</v>
      </c>
      <c r="W199" s="274" t="s">
        <v>356</v>
      </c>
      <c r="X199" s="275" t="s">
        <v>357</v>
      </c>
      <c r="Y199" s="276" t="s">
        <v>357</v>
      </c>
      <c r="Z199" s="277" t="s">
        <v>357</v>
      </c>
      <c r="AA199" s="279" t="s">
        <v>848</v>
      </c>
      <c r="AB199" s="280" t="s">
        <v>848</v>
      </c>
      <c r="AC199" s="281" t="s">
        <v>848</v>
      </c>
      <c r="AD199" s="282">
        <v>20</v>
      </c>
      <c r="AE199" s="283"/>
    </row>
    <row r="200" spans="2:31" s="46" customFormat="1" ht="60" customHeight="1">
      <c r="B200" s="50">
        <v>196</v>
      </c>
      <c r="C200" s="274" t="s">
        <v>358</v>
      </c>
      <c r="D200" s="274" t="s">
        <v>358</v>
      </c>
      <c r="E200" s="274" t="s">
        <v>358</v>
      </c>
      <c r="F200" s="274" t="s">
        <v>358</v>
      </c>
      <c r="G200" s="274" t="s">
        <v>358</v>
      </c>
      <c r="H200" s="274" t="s">
        <v>358</v>
      </c>
      <c r="I200" s="274" t="s">
        <v>358</v>
      </c>
      <c r="J200" s="275" t="s">
        <v>359</v>
      </c>
      <c r="K200" s="276" t="s">
        <v>359</v>
      </c>
      <c r="L200" s="276" t="s">
        <v>359</v>
      </c>
      <c r="M200" s="276" t="s">
        <v>359</v>
      </c>
      <c r="N200" s="276" t="s">
        <v>359</v>
      </c>
      <c r="O200" s="276" t="s">
        <v>359</v>
      </c>
      <c r="P200" s="277" t="s">
        <v>359</v>
      </c>
      <c r="Q200" s="278" t="s">
        <v>360</v>
      </c>
      <c r="R200" s="274" t="s">
        <v>360</v>
      </c>
      <c r="S200" s="274" t="s">
        <v>360</v>
      </c>
      <c r="T200" s="274" t="s">
        <v>360</v>
      </c>
      <c r="U200" s="274" t="s">
        <v>360</v>
      </c>
      <c r="V200" s="274" t="s">
        <v>360</v>
      </c>
      <c r="W200" s="274" t="s">
        <v>360</v>
      </c>
      <c r="X200" s="275" t="s">
        <v>361</v>
      </c>
      <c r="Y200" s="276" t="s">
        <v>361</v>
      </c>
      <c r="Z200" s="277" t="s">
        <v>361</v>
      </c>
      <c r="AA200" s="279" t="s">
        <v>848</v>
      </c>
      <c r="AB200" s="280" t="s">
        <v>848</v>
      </c>
      <c r="AC200" s="281" t="s">
        <v>848</v>
      </c>
      <c r="AD200" s="282">
        <v>20</v>
      </c>
      <c r="AE200" s="283"/>
    </row>
    <row r="201" spans="2:31" s="46" customFormat="1" ht="80.099999999999994" customHeight="1" thickBot="1">
      <c r="B201" s="51">
        <v>197</v>
      </c>
      <c r="C201" s="284" t="s">
        <v>362</v>
      </c>
      <c r="D201" s="284" t="s">
        <v>362</v>
      </c>
      <c r="E201" s="284" t="s">
        <v>362</v>
      </c>
      <c r="F201" s="284" t="s">
        <v>362</v>
      </c>
      <c r="G201" s="284" t="s">
        <v>362</v>
      </c>
      <c r="H201" s="284" t="s">
        <v>362</v>
      </c>
      <c r="I201" s="284" t="s">
        <v>362</v>
      </c>
      <c r="J201" s="285" t="s">
        <v>363</v>
      </c>
      <c r="K201" s="286" t="s">
        <v>363</v>
      </c>
      <c r="L201" s="286" t="s">
        <v>363</v>
      </c>
      <c r="M201" s="286" t="s">
        <v>363</v>
      </c>
      <c r="N201" s="286" t="s">
        <v>363</v>
      </c>
      <c r="O201" s="286" t="s">
        <v>363</v>
      </c>
      <c r="P201" s="287" t="s">
        <v>363</v>
      </c>
      <c r="Q201" s="288" t="s">
        <v>364</v>
      </c>
      <c r="R201" s="284" t="s">
        <v>364</v>
      </c>
      <c r="S201" s="284" t="s">
        <v>364</v>
      </c>
      <c r="T201" s="284" t="s">
        <v>364</v>
      </c>
      <c r="U201" s="284" t="s">
        <v>364</v>
      </c>
      <c r="V201" s="284" t="s">
        <v>364</v>
      </c>
      <c r="W201" s="284" t="s">
        <v>364</v>
      </c>
      <c r="X201" s="285" t="s">
        <v>365</v>
      </c>
      <c r="Y201" s="286" t="s">
        <v>365</v>
      </c>
      <c r="Z201" s="287" t="s">
        <v>365</v>
      </c>
      <c r="AA201" s="289" t="s">
        <v>848</v>
      </c>
      <c r="AB201" s="290" t="s">
        <v>848</v>
      </c>
      <c r="AC201" s="291" t="s">
        <v>848</v>
      </c>
      <c r="AD201" s="292">
        <v>20</v>
      </c>
      <c r="AE201" s="293"/>
    </row>
    <row r="202" spans="2:31" s="46" customFormat="1" ht="60" customHeight="1" thickTop="1">
      <c r="B202" s="49">
        <v>198</v>
      </c>
      <c r="C202" s="265" t="s">
        <v>366</v>
      </c>
      <c r="D202" s="265" t="s">
        <v>366</v>
      </c>
      <c r="E202" s="265" t="s">
        <v>366</v>
      </c>
      <c r="F202" s="265" t="s">
        <v>366</v>
      </c>
      <c r="G202" s="265" t="s">
        <v>366</v>
      </c>
      <c r="H202" s="265" t="s">
        <v>366</v>
      </c>
      <c r="I202" s="265" t="s">
        <v>366</v>
      </c>
      <c r="J202" s="266" t="s">
        <v>367</v>
      </c>
      <c r="K202" s="267" t="s">
        <v>367</v>
      </c>
      <c r="L202" s="267" t="s">
        <v>367</v>
      </c>
      <c r="M202" s="267" t="s">
        <v>367</v>
      </c>
      <c r="N202" s="267" t="s">
        <v>367</v>
      </c>
      <c r="O202" s="267" t="s">
        <v>367</v>
      </c>
      <c r="P202" s="268" t="s">
        <v>367</v>
      </c>
      <c r="Q202" s="264" t="s">
        <v>368</v>
      </c>
      <c r="R202" s="265" t="s">
        <v>368</v>
      </c>
      <c r="S202" s="265" t="s">
        <v>368</v>
      </c>
      <c r="T202" s="265" t="s">
        <v>368</v>
      </c>
      <c r="U202" s="265" t="s">
        <v>368</v>
      </c>
      <c r="V202" s="265" t="s">
        <v>368</v>
      </c>
      <c r="W202" s="265" t="s">
        <v>368</v>
      </c>
      <c r="X202" s="266" t="s">
        <v>369</v>
      </c>
      <c r="Y202" s="267" t="s">
        <v>369</v>
      </c>
      <c r="Z202" s="268" t="s">
        <v>369</v>
      </c>
      <c r="AA202" s="269" t="s">
        <v>849</v>
      </c>
      <c r="AB202" s="270" t="s">
        <v>849</v>
      </c>
      <c r="AC202" s="271" t="s">
        <v>849</v>
      </c>
      <c r="AD202" s="272">
        <v>21</v>
      </c>
      <c r="AE202" s="273"/>
    </row>
    <row r="203" spans="2:31" s="46" customFormat="1" ht="100.05" customHeight="1">
      <c r="B203" s="50">
        <v>199</v>
      </c>
      <c r="C203" s="274" t="s">
        <v>370</v>
      </c>
      <c r="D203" s="274" t="s">
        <v>370</v>
      </c>
      <c r="E203" s="274" t="s">
        <v>370</v>
      </c>
      <c r="F203" s="274" t="s">
        <v>370</v>
      </c>
      <c r="G203" s="274" t="s">
        <v>370</v>
      </c>
      <c r="H203" s="274" t="s">
        <v>370</v>
      </c>
      <c r="I203" s="274" t="s">
        <v>370</v>
      </c>
      <c r="J203" s="275" t="s">
        <v>619</v>
      </c>
      <c r="K203" s="276" t="s">
        <v>619</v>
      </c>
      <c r="L203" s="276" t="s">
        <v>619</v>
      </c>
      <c r="M203" s="276" t="s">
        <v>619</v>
      </c>
      <c r="N203" s="276" t="s">
        <v>619</v>
      </c>
      <c r="O203" s="276" t="s">
        <v>619</v>
      </c>
      <c r="P203" s="277" t="s">
        <v>619</v>
      </c>
      <c r="Q203" s="278" t="s">
        <v>371</v>
      </c>
      <c r="R203" s="274" t="s">
        <v>371</v>
      </c>
      <c r="S203" s="274" t="s">
        <v>371</v>
      </c>
      <c r="T203" s="274" t="s">
        <v>371</v>
      </c>
      <c r="U203" s="274" t="s">
        <v>371</v>
      </c>
      <c r="V203" s="274" t="s">
        <v>371</v>
      </c>
      <c r="W203" s="274" t="s">
        <v>371</v>
      </c>
      <c r="X203" s="275" t="s">
        <v>213</v>
      </c>
      <c r="Y203" s="276" t="s">
        <v>213</v>
      </c>
      <c r="Z203" s="277" t="s">
        <v>213</v>
      </c>
      <c r="AA203" s="279" t="s">
        <v>849</v>
      </c>
      <c r="AB203" s="280" t="s">
        <v>849</v>
      </c>
      <c r="AC203" s="281" t="s">
        <v>849</v>
      </c>
      <c r="AD203" s="282">
        <v>21</v>
      </c>
      <c r="AE203" s="283"/>
    </row>
    <row r="204" spans="2:31" s="46" customFormat="1" ht="100.05" customHeight="1">
      <c r="B204" s="50">
        <v>200</v>
      </c>
      <c r="C204" s="274" t="s">
        <v>372</v>
      </c>
      <c r="D204" s="274" t="s">
        <v>372</v>
      </c>
      <c r="E204" s="274" t="s">
        <v>372</v>
      </c>
      <c r="F204" s="274" t="s">
        <v>372</v>
      </c>
      <c r="G204" s="274" t="s">
        <v>372</v>
      </c>
      <c r="H204" s="274" t="s">
        <v>372</v>
      </c>
      <c r="I204" s="274" t="s">
        <v>372</v>
      </c>
      <c r="J204" s="275" t="s">
        <v>373</v>
      </c>
      <c r="K204" s="276" t="s">
        <v>373</v>
      </c>
      <c r="L204" s="276" t="s">
        <v>373</v>
      </c>
      <c r="M204" s="276" t="s">
        <v>373</v>
      </c>
      <c r="N204" s="276" t="s">
        <v>373</v>
      </c>
      <c r="O204" s="276" t="s">
        <v>373</v>
      </c>
      <c r="P204" s="277" t="s">
        <v>373</v>
      </c>
      <c r="Q204" s="278" t="s">
        <v>374</v>
      </c>
      <c r="R204" s="274" t="s">
        <v>374</v>
      </c>
      <c r="S204" s="274" t="s">
        <v>374</v>
      </c>
      <c r="T204" s="274" t="s">
        <v>374</v>
      </c>
      <c r="U204" s="274" t="s">
        <v>374</v>
      </c>
      <c r="V204" s="274" t="s">
        <v>374</v>
      </c>
      <c r="W204" s="274" t="s">
        <v>374</v>
      </c>
      <c r="X204" s="275" t="s">
        <v>213</v>
      </c>
      <c r="Y204" s="276" t="s">
        <v>213</v>
      </c>
      <c r="Z204" s="277" t="s">
        <v>213</v>
      </c>
      <c r="AA204" s="279" t="s">
        <v>849</v>
      </c>
      <c r="AB204" s="280" t="s">
        <v>849</v>
      </c>
      <c r="AC204" s="281" t="s">
        <v>849</v>
      </c>
      <c r="AD204" s="282">
        <v>21</v>
      </c>
      <c r="AE204" s="283"/>
    </row>
    <row r="205" spans="2:31" s="46" customFormat="1" ht="60" customHeight="1" thickBot="1">
      <c r="B205" s="52">
        <v>201</v>
      </c>
      <c r="C205" s="254" t="s">
        <v>375</v>
      </c>
      <c r="D205" s="254" t="s">
        <v>375</v>
      </c>
      <c r="E205" s="254" t="s">
        <v>375</v>
      </c>
      <c r="F205" s="254" t="s">
        <v>375</v>
      </c>
      <c r="G205" s="254" t="s">
        <v>375</v>
      </c>
      <c r="H205" s="254" t="s">
        <v>375</v>
      </c>
      <c r="I205" s="254" t="s">
        <v>375</v>
      </c>
      <c r="J205" s="255" t="s">
        <v>376</v>
      </c>
      <c r="K205" s="256" t="s">
        <v>376</v>
      </c>
      <c r="L205" s="256" t="s">
        <v>376</v>
      </c>
      <c r="M205" s="256" t="s">
        <v>376</v>
      </c>
      <c r="N205" s="256" t="s">
        <v>376</v>
      </c>
      <c r="O205" s="256" t="s">
        <v>376</v>
      </c>
      <c r="P205" s="257" t="s">
        <v>376</v>
      </c>
      <c r="Q205" s="258" t="s">
        <v>377</v>
      </c>
      <c r="R205" s="254" t="s">
        <v>377</v>
      </c>
      <c r="S205" s="254" t="s">
        <v>377</v>
      </c>
      <c r="T205" s="254" t="s">
        <v>377</v>
      </c>
      <c r="U205" s="254" t="s">
        <v>377</v>
      </c>
      <c r="V205" s="254" t="s">
        <v>377</v>
      </c>
      <c r="W205" s="254" t="s">
        <v>377</v>
      </c>
      <c r="X205" s="255" t="s">
        <v>378</v>
      </c>
      <c r="Y205" s="256" t="s">
        <v>378</v>
      </c>
      <c r="Z205" s="257" t="s">
        <v>378</v>
      </c>
      <c r="AA205" s="259" t="s">
        <v>849</v>
      </c>
      <c r="AB205" s="260" t="s">
        <v>849</v>
      </c>
      <c r="AC205" s="261" t="s">
        <v>849</v>
      </c>
      <c r="AD205" s="262">
        <v>21</v>
      </c>
      <c r="AE205" s="263"/>
    </row>
    <row r="206" spans="2:31" s="46" customFormat="1" ht="60" customHeight="1" thickTop="1">
      <c r="B206" s="53">
        <v>202</v>
      </c>
      <c r="C206" s="294" t="s">
        <v>569</v>
      </c>
      <c r="D206" s="294" t="s">
        <v>569</v>
      </c>
      <c r="E206" s="294" t="s">
        <v>569</v>
      </c>
      <c r="F206" s="294" t="s">
        <v>569</v>
      </c>
      <c r="G206" s="294" t="s">
        <v>569</v>
      </c>
      <c r="H206" s="294" t="s">
        <v>569</v>
      </c>
      <c r="I206" s="294" t="s">
        <v>569</v>
      </c>
      <c r="J206" s="295" t="s">
        <v>620</v>
      </c>
      <c r="K206" s="296" t="s">
        <v>620</v>
      </c>
      <c r="L206" s="296" t="s">
        <v>620</v>
      </c>
      <c r="M206" s="296" t="s">
        <v>620</v>
      </c>
      <c r="N206" s="296" t="s">
        <v>620</v>
      </c>
      <c r="O206" s="296" t="s">
        <v>620</v>
      </c>
      <c r="P206" s="297" t="s">
        <v>620</v>
      </c>
      <c r="Q206" s="298" t="s">
        <v>805</v>
      </c>
      <c r="R206" s="294" t="s">
        <v>805</v>
      </c>
      <c r="S206" s="294" t="s">
        <v>805</v>
      </c>
      <c r="T206" s="294" t="s">
        <v>805</v>
      </c>
      <c r="U206" s="294" t="s">
        <v>805</v>
      </c>
      <c r="V206" s="294" t="s">
        <v>805</v>
      </c>
      <c r="W206" s="294" t="s">
        <v>805</v>
      </c>
      <c r="X206" s="295" t="s">
        <v>837</v>
      </c>
      <c r="Y206" s="296" t="s">
        <v>837</v>
      </c>
      <c r="Z206" s="297" t="s">
        <v>837</v>
      </c>
      <c r="AA206" s="299" t="s">
        <v>850</v>
      </c>
      <c r="AB206" s="300" t="s">
        <v>850</v>
      </c>
      <c r="AC206" s="301" t="s">
        <v>850</v>
      </c>
      <c r="AD206" s="302">
        <v>22</v>
      </c>
      <c r="AE206" s="303"/>
    </row>
    <row r="207" spans="2:31" s="46" customFormat="1" ht="60" customHeight="1">
      <c r="B207" s="50">
        <v>203</v>
      </c>
      <c r="C207" s="274" t="s">
        <v>570</v>
      </c>
      <c r="D207" s="274" t="s">
        <v>570</v>
      </c>
      <c r="E207" s="274" t="s">
        <v>570</v>
      </c>
      <c r="F207" s="274" t="s">
        <v>570</v>
      </c>
      <c r="G207" s="274" t="s">
        <v>570</v>
      </c>
      <c r="H207" s="274" t="s">
        <v>570</v>
      </c>
      <c r="I207" s="274" t="s">
        <v>570</v>
      </c>
      <c r="J207" s="275" t="s">
        <v>621</v>
      </c>
      <c r="K207" s="276" t="s">
        <v>621</v>
      </c>
      <c r="L207" s="276" t="s">
        <v>621</v>
      </c>
      <c r="M207" s="276" t="s">
        <v>621</v>
      </c>
      <c r="N207" s="276" t="s">
        <v>621</v>
      </c>
      <c r="O207" s="276" t="s">
        <v>621</v>
      </c>
      <c r="P207" s="277" t="s">
        <v>621</v>
      </c>
      <c r="Q207" s="278" t="s">
        <v>806</v>
      </c>
      <c r="R207" s="274" t="s">
        <v>806</v>
      </c>
      <c r="S207" s="274" t="s">
        <v>806</v>
      </c>
      <c r="T207" s="274" t="s">
        <v>806</v>
      </c>
      <c r="U207" s="274" t="s">
        <v>806</v>
      </c>
      <c r="V207" s="274" t="s">
        <v>806</v>
      </c>
      <c r="W207" s="274" t="s">
        <v>806</v>
      </c>
      <c r="X207" s="275" t="s">
        <v>838</v>
      </c>
      <c r="Y207" s="276" t="s">
        <v>838</v>
      </c>
      <c r="Z207" s="277" t="s">
        <v>838</v>
      </c>
      <c r="AA207" s="279" t="s">
        <v>850</v>
      </c>
      <c r="AB207" s="280" t="s">
        <v>850</v>
      </c>
      <c r="AC207" s="281" t="s">
        <v>850</v>
      </c>
      <c r="AD207" s="282">
        <v>22</v>
      </c>
      <c r="AE207" s="283"/>
    </row>
    <row r="208" spans="2:31" s="46" customFormat="1" ht="60" customHeight="1">
      <c r="B208" s="50">
        <v>204</v>
      </c>
      <c r="C208" s="274" t="s">
        <v>571</v>
      </c>
      <c r="D208" s="274" t="s">
        <v>571</v>
      </c>
      <c r="E208" s="274" t="s">
        <v>571</v>
      </c>
      <c r="F208" s="274" t="s">
        <v>571</v>
      </c>
      <c r="G208" s="274" t="s">
        <v>571</v>
      </c>
      <c r="H208" s="274" t="s">
        <v>571</v>
      </c>
      <c r="I208" s="274" t="s">
        <v>571</v>
      </c>
      <c r="J208" s="275" t="s">
        <v>622</v>
      </c>
      <c r="K208" s="276" t="s">
        <v>622</v>
      </c>
      <c r="L208" s="276" t="s">
        <v>622</v>
      </c>
      <c r="M208" s="276" t="s">
        <v>622</v>
      </c>
      <c r="N208" s="276" t="s">
        <v>622</v>
      </c>
      <c r="O208" s="276" t="s">
        <v>622</v>
      </c>
      <c r="P208" s="277" t="s">
        <v>622</v>
      </c>
      <c r="Q208" s="278" t="s">
        <v>807</v>
      </c>
      <c r="R208" s="274" t="s">
        <v>807</v>
      </c>
      <c r="S208" s="274" t="s">
        <v>807</v>
      </c>
      <c r="T208" s="274" t="s">
        <v>807</v>
      </c>
      <c r="U208" s="274" t="s">
        <v>807</v>
      </c>
      <c r="V208" s="274" t="s">
        <v>807</v>
      </c>
      <c r="W208" s="274" t="s">
        <v>807</v>
      </c>
      <c r="X208" s="275" t="s">
        <v>839</v>
      </c>
      <c r="Y208" s="276" t="s">
        <v>839</v>
      </c>
      <c r="Z208" s="277" t="s">
        <v>839</v>
      </c>
      <c r="AA208" s="279" t="s">
        <v>850</v>
      </c>
      <c r="AB208" s="280" t="s">
        <v>850</v>
      </c>
      <c r="AC208" s="281" t="s">
        <v>850</v>
      </c>
      <c r="AD208" s="282">
        <v>22</v>
      </c>
      <c r="AE208" s="283"/>
    </row>
    <row r="209" spans="2:36" s="46" customFormat="1" ht="60" customHeight="1" thickBot="1">
      <c r="B209" s="51">
        <v>205</v>
      </c>
      <c r="C209" s="284" t="s">
        <v>572</v>
      </c>
      <c r="D209" s="284" t="s">
        <v>572</v>
      </c>
      <c r="E209" s="284" t="s">
        <v>572</v>
      </c>
      <c r="F209" s="284" t="s">
        <v>572</v>
      </c>
      <c r="G209" s="284" t="s">
        <v>572</v>
      </c>
      <c r="H209" s="284" t="s">
        <v>572</v>
      </c>
      <c r="I209" s="284" t="s">
        <v>572</v>
      </c>
      <c r="J209" s="285" t="s">
        <v>623</v>
      </c>
      <c r="K209" s="286" t="s">
        <v>623</v>
      </c>
      <c r="L209" s="286" t="s">
        <v>623</v>
      </c>
      <c r="M209" s="286" t="s">
        <v>623</v>
      </c>
      <c r="N209" s="286" t="s">
        <v>623</v>
      </c>
      <c r="O209" s="286" t="s">
        <v>623</v>
      </c>
      <c r="P209" s="287" t="s">
        <v>623</v>
      </c>
      <c r="Q209" s="288" t="s">
        <v>808</v>
      </c>
      <c r="R209" s="284" t="s">
        <v>808</v>
      </c>
      <c r="S209" s="284" t="s">
        <v>808</v>
      </c>
      <c r="T209" s="284" t="s">
        <v>808</v>
      </c>
      <c r="U209" s="284" t="s">
        <v>808</v>
      </c>
      <c r="V209" s="284" t="s">
        <v>808</v>
      </c>
      <c r="W209" s="284" t="s">
        <v>808</v>
      </c>
      <c r="X209" s="285" t="s">
        <v>213</v>
      </c>
      <c r="Y209" s="286" t="s">
        <v>213</v>
      </c>
      <c r="Z209" s="287" t="s">
        <v>213</v>
      </c>
      <c r="AA209" s="289" t="s">
        <v>850</v>
      </c>
      <c r="AB209" s="290" t="s">
        <v>850</v>
      </c>
      <c r="AC209" s="291" t="s">
        <v>850</v>
      </c>
      <c r="AD209" s="292">
        <v>22</v>
      </c>
      <c r="AE209" s="293"/>
    </row>
    <row r="210" spans="2:36" s="46" customFormat="1" ht="60" customHeight="1" thickTop="1">
      <c r="B210" s="49">
        <v>206</v>
      </c>
      <c r="C210" s="265" t="s">
        <v>379</v>
      </c>
      <c r="D210" s="265" t="s">
        <v>379</v>
      </c>
      <c r="E210" s="265" t="s">
        <v>379</v>
      </c>
      <c r="F210" s="265" t="s">
        <v>379</v>
      </c>
      <c r="G210" s="265" t="s">
        <v>379</v>
      </c>
      <c r="H210" s="265" t="s">
        <v>379</v>
      </c>
      <c r="I210" s="265" t="s">
        <v>379</v>
      </c>
      <c r="J210" s="266" t="s">
        <v>380</v>
      </c>
      <c r="K210" s="267" t="s">
        <v>380</v>
      </c>
      <c r="L210" s="267" t="s">
        <v>380</v>
      </c>
      <c r="M210" s="267" t="s">
        <v>380</v>
      </c>
      <c r="N210" s="267" t="s">
        <v>380</v>
      </c>
      <c r="O210" s="267" t="s">
        <v>380</v>
      </c>
      <c r="P210" s="268" t="s">
        <v>380</v>
      </c>
      <c r="Q210" s="264" t="s">
        <v>381</v>
      </c>
      <c r="R210" s="265" t="s">
        <v>381</v>
      </c>
      <c r="S210" s="265" t="s">
        <v>381</v>
      </c>
      <c r="T210" s="265" t="s">
        <v>381</v>
      </c>
      <c r="U210" s="265" t="s">
        <v>381</v>
      </c>
      <c r="V210" s="265" t="s">
        <v>381</v>
      </c>
      <c r="W210" s="265" t="s">
        <v>381</v>
      </c>
      <c r="X210" s="266" t="s">
        <v>382</v>
      </c>
      <c r="Y210" s="267" t="s">
        <v>382</v>
      </c>
      <c r="Z210" s="268" t="s">
        <v>382</v>
      </c>
      <c r="AA210" s="269" t="s">
        <v>851</v>
      </c>
      <c r="AB210" s="270" t="s">
        <v>851</v>
      </c>
      <c r="AC210" s="271" t="s">
        <v>851</v>
      </c>
      <c r="AD210" s="272">
        <v>23</v>
      </c>
      <c r="AE210" s="273"/>
    </row>
    <row r="211" spans="2:36" s="46" customFormat="1" ht="60" customHeight="1">
      <c r="B211" s="50">
        <v>207</v>
      </c>
      <c r="C211" s="274" t="s">
        <v>573</v>
      </c>
      <c r="D211" s="274" t="s">
        <v>573</v>
      </c>
      <c r="E211" s="274" t="s">
        <v>573</v>
      </c>
      <c r="F211" s="274" t="s">
        <v>573</v>
      </c>
      <c r="G211" s="274" t="s">
        <v>573</v>
      </c>
      <c r="H211" s="274" t="s">
        <v>573</v>
      </c>
      <c r="I211" s="274" t="s">
        <v>573</v>
      </c>
      <c r="J211" s="275" t="s">
        <v>383</v>
      </c>
      <c r="K211" s="276" t="s">
        <v>383</v>
      </c>
      <c r="L211" s="276" t="s">
        <v>383</v>
      </c>
      <c r="M211" s="276" t="s">
        <v>383</v>
      </c>
      <c r="N211" s="276" t="s">
        <v>383</v>
      </c>
      <c r="O211" s="276" t="s">
        <v>383</v>
      </c>
      <c r="P211" s="277" t="s">
        <v>383</v>
      </c>
      <c r="Q211" s="278" t="s">
        <v>384</v>
      </c>
      <c r="R211" s="274" t="s">
        <v>384</v>
      </c>
      <c r="S211" s="274" t="s">
        <v>384</v>
      </c>
      <c r="T211" s="274" t="s">
        <v>384</v>
      </c>
      <c r="U211" s="274" t="s">
        <v>384</v>
      </c>
      <c r="V211" s="274" t="s">
        <v>384</v>
      </c>
      <c r="W211" s="274" t="s">
        <v>384</v>
      </c>
      <c r="X211" s="275" t="s">
        <v>385</v>
      </c>
      <c r="Y211" s="276" t="s">
        <v>385</v>
      </c>
      <c r="Z211" s="277" t="s">
        <v>385</v>
      </c>
      <c r="AA211" s="279" t="s">
        <v>851</v>
      </c>
      <c r="AB211" s="280" t="s">
        <v>851</v>
      </c>
      <c r="AC211" s="281" t="s">
        <v>851</v>
      </c>
      <c r="AD211" s="282">
        <v>23</v>
      </c>
      <c r="AE211" s="283"/>
    </row>
    <row r="212" spans="2:36" s="46" customFormat="1" ht="120" customHeight="1">
      <c r="B212" s="50">
        <v>208</v>
      </c>
      <c r="C212" s="274" t="s">
        <v>574</v>
      </c>
      <c r="D212" s="274" t="s">
        <v>574</v>
      </c>
      <c r="E212" s="274" t="s">
        <v>574</v>
      </c>
      <c r="F212" s="274" t="s">
        <v>574</v>
      </c>
      <c r="G212" s="274" t="s">
        <v>574</v>
      </c>
      <c r="H212" s="274" t="s">
        <v>574</v>
      </c>
      <c r="I212" s="274" t="s">
        <v>574</v>
      </c>
      <c r="J212" s="275" t="s">
        <v>624</v>
      </c>
      <c r="K212" s="276" t="s">
        <v>624</v>
      </c>
      <c r="L212" s="276" t="s">
        <v>624</v>
      </c>
      <c r="M212" s="276" t="s">
        <v>624</v>
      </c>
      <c r="N212" s="276" t="s">
        <v>624</v>
      </c>
      <c r="O212" s="276" t="s">
        <v>624</v>
      </c>
      <c r="P212" s="277" t="s">
        <v>624</v>
      </c>
      <c r="Q212" s="278" t="s">
        <v>809</v>
      </c>
      <c r="R212" s="274" t="s">
        <v>809</v>
      </c>
      <c r="S212" s="274" t="s">
        <v>809</v>
      </c>
      <c r="T212" s="274" t="s">
        <v>809</v>
      </c>
      <c r="U212" s="274" t="s">
        <v>809</v>
      </c>
      <c r="V212" s="274" t="s">
        <v>809</v>
      </c>
      <c r="W212" s="274" t="s">
        <v>809</v>
      </c>
      <c r="X212" s="275" t="s">
        <v>386</v>
      </c>
      <c r="Y212" s="276" t="s">
        <v>386</v>
      </c>
      <c r="Z212" s="277" t="s">
        <v>386</v>
      </c>
      <c r="AA212" s="279" t="s">
        <v>851</v>
      </c>
      <c r="AB212" s="280" t="s">
        <v>851</v>
      </c>
      <c r="AC212" s="281" t="s">
        <v>851</v>
      </c>
      <c r="AD212" s="282">
        <v>23</v>
      </c>
      <c r="AE212" s="283"/>
    </row>
    <row r="213" spans="2:36" s="46" customFormat="1" ht="100.05" customHeight="1" thickBot="1">
      <c r="B213" s="93">
        <v>209</v>
      </c>
      <c r="C213" s="254" t="s">
        <v>575</v>
      </c>
      <c r="D213" s="254" t="s">
        <v>575</v>
      </c>
      <c r="E213" s="254" t="s">
        <v>575</v>
      </c>
      <c r="F213" s="254" t="s">
        <v>575</v>
      </c>
      <c r="G213" s="254" t="s">
        <v>575</v>
      </c>
      <c r="H213" s="254" t="s">
        <v>575</v>
      </c>
      <c r="I213" s="254" t="s">
        <v>575</v>
      </c>
      <c r="J213" s="255" t="s">
        <v>625</v>
      </c>
      <c r="K213" s="256" t="s">
        <v>625</v>
      </c>
      <c r="L213" s="256" t="s">
        <v>625</v>
      </c>
      <c r="M213" s="256" t="s">
        <v>625</v>
      </c>
      <c r="N213" s="256" t="s">
        <v>625</v>
      </c>
      <c r="O213" s="256" t="s">
        <v>625</v>
      </c>
      <c r="P213" s="257" t="s">
        <v>625</v>
      </c>
      <c r="Q213" s="258" t="s">
        <v>387</v>
      </c>
      <c r="R213" s="254" t="s">
        <v>387</v>
      </c>
      <c r="S213" s="254" t="s">
        <v>387</v>
      </c>
      <c r="T213" s="254" t="s">
        <v>387</v>
      </c>
      <c r="U213" s="254" t="s">
        <v>387</v>
      </c>
      <c r="V213" s="254" t="s">
        <v>387</v>
      </c>
      <c r="W213" s="254" t="s">
        <v>387</v>
      </c>
      <c r="X213" s="255" t="s">
        <v>388</v>
      </c>
      <c r="Y213" s="256" t="s">
        <v>388</v>
      </c>
      <c r="Z213" s="257" t="s">
        <v>388</v>
      </c>
      <c r="AA213" s="259" t="s">
        <v>851</v>
      </c>
      <c r="AB213" s="260" t="s">
        <v>851</v>
      </c>
      <c r="AC213" s="261" t="s">
        <v>851</v>
      </c>
      <c r="AD213" s="262">
        <v>23</v>
      </c>
      <c r="AE213" s="263"/>
      <c r="AJ213" s="43"/>
    </row>
    <row r="214" spans="2:36" s="46" customFormat="1" ht="60" customHeight="1" thickTop="1">
      <c r="B214" s="92">
        <v>210</v>
      </c>
      <c r="C214" s="294" t="s">
        <v>879</v>
      </c>
      <c r="D214" s="294" t="s">
        <v>573</v>
      </c>
      <c r="E214" s="294" t="s">
        <v>573</v>
      </c>
      <c r="F214" s="294" t="s">
        <v>573</v>
      </c>
      <c r="G214" s="294" t="s">
        <v>573</v>
      </c>
      <c r="H214" s="294" t="s">
        <v>573</v>
      </c>
      <c r="I214" s="294" t="s">
        <v>573</v>
      </c>
      <c r="J214" s="295" t="s">
        <v>880</v>
      </c>
      <c r="K214" s="296" t="s">
        <v>383</v>
      </c>
      <c r="L214" s="296" t="s">
        <v>383</v>
      </c>
      <c r="M214" s="296" t="s">
        <v>383</v>
      </c>
      <c r="N214" s="296" t="s">
        <v>383</v>
      </c>
      <c r="O214" s="296" t="s">
        <v>383</v>
      </c>
      <c r="P214" s="297" t="s">
        <v>383</v>
      </c>
      <c r="Q214" s="298" t="s">
        <v>881</v>
      </c>
      <c r="R214" s="294"/>
      <c r="S214" s="294"/>
      <c r="T214" s="294"/>
      <c r="U214" s="294"/>
      <c r="V214" s="294"/>
      <c r="W214" s="294"/>
      <c r="X214" s="295" t="s">
        <v>882</v>
      </c>
      <c r="Y214" s="296" t="s">
        <v>385</v>
      </c>
      <c r="Z214" s="297" t="s">
        <v>385</v>
      </c>
      <c r="AA214" s="299" t="s">
        <v>878</v>
      </c>
      <c r="AB214" s="300" t="s">
        <v>851</v>
      </c>
      <c r="AC214" s="301" t="s">
        <v>851</v>
      </c>
      <c r="AD214" s="302">
        <v>24</v>
      </c>
      <c r="AE214" s="303"/>
    </row>
    <row r="215" spans="2:36" s="46" customFormat="1" ht="120" customHeight="1" thickBot="1">
      <c r="B215" s="95">
        <v>211</v>
      </c>
      <c r="C215" s="284" t="s">
        <v>874</v>
      </c>
      <c r="D215" s="284" t="s">
        <v>574</v>
      </c>
      <c r="E215" s="284" t="s">
        <v>574</v>
      </c>
      <c r="F215" s="284" t="s">
        <v>574</v>
      </c>
      <c r="G215" s="284" t="s">
        <v>574</v>
      </c>
      <c r="H215" s="284" t="s">
        <v>574</v>
      </c>
      <c r="I215" s="284" t="s">
        <v>574</v>
      </c>
      <c r="J215" s="285" t="s">
        <v>875</v>
      </c>
      <c r="K215" s="286" t="s">
        <v>624</v>
      </c>
      <c r="L215" s="286" t="s">
        <v>624</v>
      </c>
      <c r="M215" s="286" t="s">
        <v>624</v>
      </c>
      <c r="N215" s="286" t="s">
        <v>624</v>
      </c>
      <c r="O215" s="286" t="s">
        <v>624</v>
      </c>
      <c r="P215" s="287" t="s">
        <v>624</v>
      </c>
      <c r="Q215" s="288" t="s">
        <v>876</v>
      </c>
      <c r="R215" s="284"/>
      <c r="S215" s="284"/>
      <c r="T215" s="284"/>
      <c r="U215" s="284"/>
      <c r="V215" s="284"/>
      <c r="W215" s="284"/>
      <c r="X215" s="285" t="s">
        <v>877</v>
      </c>
      <c r="Y215" s="286" t="s">
        <v>386</v>
      </c>
      <c r="Z215" s="287" t="s">
        <v>386</v>
      </c>
      <c r="AA215" s="289" t="s">
        <v>878</v>
      </c>
      <c r="AB215" s="290" t="s">
        <v>851</v>
      </c>
      <c r="AC215" s="291" t="s">
        <v>851</v>
      </c>
      <c r="AD215" s="292">
        <v>24</v>
      </c>
      <c r="AE215" s="293"/>
    </row>
    <row r="216" spans="2:36" s="46" customFormat="1" ht="120" customHeight="1" thickTop="1">
      <c r="B216" s="94">
        <v>212</v>
      </c>
      <c r="C216" s="265" t="s">
        <v>883</v>
      </c>
      <c r="D216" s="265" t="s">
        <v>574</v>
      </c>
      <c r="E216" s="265" t="s">
        <v>574</v>
      </c>
      <c r="F216" s="265" t="s">
        <v>574</v>
      </c>
      <c r="G216" s="265" t="s">
        <v>574</v>
      </c>
      <c r="H216" s="265" t="s">
        <v>574</v>
      </c>
      <c r="I216" s="265" t="s">
        <v>574</v>
      </c>
      <c r="J216" s="266" t="s">
        <v>896</v>
      </c>
      <c r="K216" s="267"/>
      <c r="L216" s="267"/>
      <c r="M216" s="267"/>
      <c r="N216" s="267"/>
      <c r="O216" s="267"/>
      <c r="P216" s="268"/>
      <c r="Q216" s="264" t="s">
        <v>914</v>
      </c>
      <c r="R216" s="265"/>
      <c r="S216" s="265"/>
      <c r="T216" s="265"/>
      <c r="U216" s="265"/>
      <c r="V216" s="265"/>
      <c r="W216" s="265"/>
      <c r="X216" s="266" t="s">
        <v>897</v>
      </c>
      <c r="Y216" s="267"/>
      <c r="Z216" s="268"/>
      <c r="AA216" s="269" t="s">
        <v>908</v>
      </c>
      <c r="AB216" s="270" t="s">
        <v>851</v>
      </c>
      <c r="AC216" s="271" t="s">
        <v>851</v>
      </c>
      <c r="AD216" s="272">
        <v>25</v>
      </c>
      <c r="AE216" s="273"/>
    </row>
    <row r="217" spans="2:36" s="46" customFormat="1" ht="120" customHeight="1">
      <c r="B217" s="94">
        <v>213</v>
      </c>
      <c r="C217" s="265" t="s">
        <v>902</v>
      </c>
      <c r="D217" s="265" t="s">
        <v>574</v>
      </c>
      <c r="E217" s="265" t="s">
        <v>574</v>
      </c>
      <c r="F217" s="265" t="s">
        <v>574</v>
      </c>
      <c r="G217" s="265" t="s">
        <v>574</v>
      </c>
      <c r="H217" s="265" t="s">
        <v>574</v>
      </c>
      <c r="I217" s="265" t="s">
        <v>574</v>
      </c>
      <c r="J217" s="266" t="s">
        <v>901</v>
      </c>
      <c r="K217" s="267"/>
      <c r="L217" s="267"/>
      <c r="M217" s="267"/>
      <c r="N217" s="267"/>
      <c r="O217" s="267"/>
      <c r="P217" s="268"/>
      <c r="Q217" s="264" t="s">
        <v>915</v>
      </c>
      <c r="R217" s="265"/>
      <c r="S217" s="265"/>
      <c r="T217" s="265"/>
      <c r="U217" s="265"/>
      <c r="V217" s="265"/>
      <c r="W217" s="265"/>
      <c r="X217" s="266" t="s">
        <v>898</v>
      </c>
      <c r="Y217" s="267"/>
      <c r="Z217" s="268"/>
      <c r="AA217" s="269" t="s">
        <v>908</v>
      </c>
      <c r="AB217" s="270" t="s">
        <v>851</v>
      </c>
      <c r="AC217" s="271" t="s">
        <v>851</v>
      </c>
      <c r="AD217" s="272">
        <v>25</v>
      </c>
      <c r="AE217" s="273"/>
    </row>
    <row r="218" spans="2:36" s="46" customFormat="1" ht="120" customHeight="1">
      <c r="B218" s="94">
        <v>214</v>
      </c>
      <c r="C218" s="265" t="s">
        <v>884</v>
      </c>
      <c r="D218" s="265"/>
      <c r="E218" s="265"/>
      <c r="F218" s="265"/>
      <c r="G218" s="265"/>
      <c r="H218" s="265"/>
      <c r="I218" s="265"/>
      <c r="J218" s="266" t="s">
        <v>895</v>
      </c>
      <c r="K218" s="267"/>
      <c r="L218" s="267"/>
      <c r="M218" s="267"/>
      <c r="N218" s="267"/>
      <c r="O218" s="267"/>
      <c r="P218" s="268"/>
      <c r="Q218" s="264" t="s">
        <v>903</v>
      </c>
      <c r="R218" s="265"/>
      <c r="S218" s="265"/>
      <c r="T218" s="265"/>
      <c r="U218" s="265"/>
      <c r="V218" s="265"/>
      <c r="W218" s="265"/>
      <c r="X218" s="266" t="s">
        <v>911</v>
      </c>
      <c r="Y218" s="267"/>
      <c r="Z218" s="268"/>
      <c r="AA218" s="269" t="s">
        <v>908</v>
      </c>
      <c r="AB218" s="270" t="s">
        <v>851</v>
      </c>
      <c r="AC218" s="271" t="s">
        <v>851</v>
      </c>
      <c r="AD218" s="272">
        <v>25</v>
      </c>
      <c r="AE218" s="273"/>
    </row>
    <row r="219" spans="2:36" s="46" customFormat="1" ht="120" customHeight="1">
      <c r="B219" s="94">
        <v>215</v>
      </c>
      <c r="C219" s="265" t="s">
        <v>885</v>
      </c>
      <c r="D219" s="265"/>
      <c r="E219" s="265"/>
      <c r="F219" s="265"/>
      <c r="G219" s="265"/>
      <c r="H219" s="265"/>
      <c r="I219" s="265"/>
      <c r="J219" s="266" t="s">
        <v>894</v>
      </c>
      <c r="K219" s="267"/>
      <c r="L219" s="267"/>
      <c r="M219" s="267"/>
      <c r="N219" s="267"/>
      <c r="O219" s="267"/>
      <c r="P219" s="268"/>
      <c r="Q219" s="264" t="s">
        <v>974</v>
      </c>
      <c r="R219" s="265"/>
      <c r="S219" s="265"/>
      <c r="T219" s="265"/>
      <c r="U219" s="265"/>
      <c r="V219" s="265"/>
      <c r="W219" s="265"/>
      <c r="X219" s="266" t="s">
        <v>899</v>
      </c>
      <c r="Y219" s="267"/>
      <c r="Z219" s="268"/>
      <c r="AA219" s="269" t="s">
        <v>908</v>
      </c>
      <c r="AB219" s="270" t="s">
        <v>851</v>
      </c>
      <c r="AC219" s="271" t="s">
        <v>851</v>
      </c>
      <c r="AD219" s="272">
        <v>25</v>
      </c>
      <c r="AE219" s="273"/>
    </row>
    <row r="220" spans="2:36" s="46" customFormat="1" ht="120" customHeight="1">
      <c r="B220" s="94">
        <v>216</v>
      </c>
      <c r="C220" s="265" t="s">
        <v>886</v>
      </c>
      <c r="D220" s="265"/>
      <c r="E220" s="265"/>
      <c r="F220" s="265"/>
      <c r="G220" s="265"/>
      <c r="H220" s="265"/>
      <c r="I220" s="265"/>
      <c r="J220" s="266" t="s">
        <v>893</v>
      </c>
      <c r="K220" s="267"/>
      <c r="L220" s="267"/>
      <c r="M220" s="267"/>
      <c r="N220" s="267"/>
      <c r="O220" s="267"/>
      <c r="P220" s="268"/>
      <c r="Q220" s="264" t="s">
        <v>904</v>
      </c>
      <c r="R220" s="265"/>
      <c r="S220" s="265"/>
      <c r="T220" s="265"/>
      <c r="U220" s="265"/>
      <c r="V220" s="265"/>
      <c r="W220" s="265"/>
      <c r="X220" s="266" t="s">
        <v>900</v>
      </c>
      <c r="Y220" s="267"/>
      <c r="Z220" s="268"/>
      <c r="AA220" s="269" t="s">
        <v>908</v>
      </c>
      <c r="AB220" s="270" t="s">
        <v>851</v>
      </c>
      <c r="AC220" s="271" t="s">
        <v>851</v>
      </c>
      <c r="AD220" s="272">
        <v>25</v>
      </c>
      <c r="AE220" s="273"/>
    </row>
    <row r="221" spans="2:36" s="46" customFormat="1" ht="120" customHeight="1">
      <c r="B221" s="94">
        <v>217</v>
      </c>
      <c r="C221" s="265" t="s">
        <v>887</v>
      </c>
      <c r="D221" s="265"/>
      <c r="E221" s="265"/>
      <c r="F221" s="265"/>
      <c r="G221" s="265"/>
      <c r="H221" s="265"/>
      <c r="I221" s="265"/>
      <c r="J221" s="266" t="s">
        <v>892</v>
      </c>
      <c r="K221" s="267"/>
      <c r="L221" s="267"/>
      <c r="M221" s="267"/>
      <c r="N221" s="267"/>
      <c r="O221" s="267"/>
      <c r="P221" s="268"/>
      <c r="Q221" s="264" t="s">
        <v>905</v>
      </c>
      <c r="R221" s="265"/>
      <c r="S221" s="265"/>
      <c r="T221" s="265"/>
      <c r="U221" s="265"/>
      <c r="V221" s="265"/>
      <c r="W221" s="265"/>
      <c r="X221" s="266" t="s">
        <v>910</v>
      </c>
      <c r="Y221" s="267"/>
      <c r="Z221" s="268"/>
      <c r="AA221" s="269" t="s">
        <v>908</v>
      </c>
      <c r="AB221" s="270" t="s">
        <v>851</v>
      </c>
      <c r="AC221" s="271" t="s">
        <v>851</v>
      </c>
      <c r="AD221" s="272">
        <v>25</v>
      </c>
      <c r="AE221" s="273"/>
    </row>
    <row r="222" spans="2:36" s="46" customFormat="1" ht="120" customHeight="1">
      <c r="B222" s="94">
        <v>218</v>
      </c>
      <c r="C222" s="265" t="s">
        <v>888</v>
      </c>
      <c r="D222" s="265"/>
      <c r="E222" s="265"/>
      <c r="F222" s="265"/>
      <c r="G222" s="265"/>
      <c r="H222" s="265"/>
      <c r="I222" s="265"/>
      <c r="J222" s="266" t="s">
        <v>891</v>
      </c>
      <c r="K222" s="267"/>
      <c r="L222" s="267"/>
      <c r="M222" s="267"/>
      <c r="N222" s="267"/>
      <c r="O222" s="267"/>
      <c r="P222" s="268"/>
      <c r="Q222" s="264" t="s">
        <v>906</v>
      </c>
      <c r="R222" s="265"/>
      <c r="S222" s="265"/>
      <c r="T222" s="265"/>
      <c r="U222" s="265"/>
      <c r="V222" s="265"/>
      <c r="W222" s="265"/>
      <c r="X222" s="266" t="s">
        <v>909</v>
      </c>
      <c r="Y222" s="267"/>
      <c r="Z222" s="268"/>
      <c r="AA222" s="269" t="s">
        <v>908</v>
      </c>
      <c r="AB222" s="270" t="s">
        <v>851</v>
      </c>
      <c r="AC222" s="271" t="s">
        <v>851</v>
      </c>
      <c r="AD222" s="272">
        <v>25</v>
      </c>
      <c r="AE222" s="273"/>
    </row>
    <row r="223" spans="2:36" s="46" customFormat="1" ht="120" customHeight="1" thickBot="1">
      <c r="B223" s="102">
        <v>219</v>
      </c>
      <c r="C223" s="304" t="s">
        <v>889</v>
      </c>
      <c r="D223" s="304"/>
      <c r="E223" s="304"/>
      <c r="F223" s="304"/>
      <c r="G223" s="304"/>
      <c r="H223" s="304"/>
      <c r="I223" s="304"/>
      <c r="J223" s="305" t="s">
        <v>890</v>
      </c>
      <c r="K223" s="306"/>
      <c r="L223" s="306"/>
      <c r="M223" s="306"/>
      <c r="N223" s="306"/>
      <c r="O223" s="306"/>
      <c r="P223" s="307"/>
      <c r="Q223" s="308" t="s">
        <v>907</v>
      </c>
      <c r="R223" s="304"/>
      <c r="S223" s="304"/>
      <c r="T223" s="304"/>
      <c r="U223" s="304"/>
      <c r="V223" s="304"/>
      <c r="W223" s="304"/>
      <c r="X223" s="305" t="s">
        <v>916</v>
      </c>
      <c r="Y223" s="306"/>
      <c r="Z223" s="307"/>
      <c r="AA223" s="309" t="s">
        <v>908</v>
      </c>
      <c r="AB223" s="310" t="s">
        <v>851</v>
      </c>
      <c r="AC223" s="311" t="s">
        <v>851</v>
      </c>
      <c r="AD223" s="312">
        <v>25</v>
      </c>
      <c r="AE223" s="313"/>
    </row>
    <row r="224" spans="2:36" s="46" customFormat="1" ht="120" customHeight="1" thickTop="1">
      <c r="B224" s="101">
        <v>220</v>
      </c>
      <c r="C224" s="294" t="s">
        <v>921</v>
      </c>
      <c r="D224" s="294"/>
      <c r="E224" s="294"/>
      <c r="F224" s="294"/>
      <c r="G224" s="294"/>
      <c r="H224" s="294"/>
      <c r="I224" s="294"/>
      <c r="J224" s="295" t="s">
        <v>920</v>
      </c>
      <c r="K224" s="296"/>
      <c r="L224" s="296"/>
      <c r="M224" s="296"/>
      <c r="N224" s="296"/>
      <c r="O224" s="296"/>
      <c r="P224" s="297"/>
      <c r="Q224" s="298" t="s">
        <v>933</v>
      </c>
      <c r="R224" s="294"/>
      <c r="S224" s="294"/>
      <c r="T224" s="294"/>
      <c r="U224" s="294"/>
      <c r="V224" s="294"/>
      <c r="W224" s="294"/>
      <c r="X224" s="295" t="s">
        <v>929</v>
      </c>
      <c r="Y224" s="296"/>
      <c r="Z224" s="297"/>
      <c r="AA224" s="299" t="s">
        <v>917</v>
      </c>
      <c r="AB224" s="300" t="s">
        <v>851</v>
      </c>
      <c r="AC224" s="301" t="s">
        <v>851</v>
      </c>
      <c r="AD224" s="302">
        <v>26</v>
      </c>
      <c r="AE224" s="303"/>
    </row>
    <row r="225" spans="2:31" s="46" customFormat="1" ht="120" customHeight="1">
      <c r="B225" s="100">
        <v>221</v>
      </c>
      <c r="C225" s="265" t="s">
        <v>922</v>
      </c>
      <c r="D225" s="265"/>
      <c r="E225" s="265"/>
      <c r="F225" s="265"/>
      <c r="G225" s="265"/>
      <c r="H225" s="265"/>
      <c r="I225" s="265"/>
      <c r="J225" s="266" t="s">
        <v>925</v>
      </c>
      <c r="K225" s="267"/>
      <c r="L225" s="267"/>
      <c r="M225" s="267"/>
      <c r="N225" s="267"/>
      <c r="O225" s="267"/>
      <c r="P225" s="268"/>
      <c r="Q225" s="264" t="s">
        <v>932</v>
      </c>
      <c r="R225" s="265"/>
      <c r="S225" s="265"/>
      <c r="T225" s="265"/>
      <c r="U225" s="265"/>
      <c r="V225" s="265"/>
      <c r="W225" s="265"/>
      <c r="X225" s="266" t="s">
        <v>928</v>
      </c>
      <c r="Y225" s="267"/>
      <c r="Z225" s="268"/>
      <c r="AA225" s="269" t="s">
        <v>917</v>
      </c>
      <c r="AB225" s="270" t="s">
        <v>851</v>
      </c>
      <c r="AC225" s="271" t="s">
        <v>851</v>
      </c>
      <c r="AD225" s="272">
        <v>26</v>
      </c>
      <c r="AE225" s="273"/>
    </row>
    <row r="226" spans="2:31" s="46" customFormat="1" ht="120" customHeight="1">
      <c r="B226" s="100">
        <v>222</v>
      </c>
      <c r="C226" s="265" t="s">
        <v>923</v>
      </c>
      <c r="D226" s="265"/>
      <c r="E226" s="265"/>
      <c r="F226" s="265"/>
      <c r="G226" s="265"/>
      <c r="H226" s="265"/>
      <c r="I226" s="265"/>
      <c r="J226" s="266" t="s">
        <v>919</v>
      </c>
      <c r="K226" s="267"/>
      <c r="L226" s="267"/>
      <c r="M226" s="267"/>
      <c r="N226" s="267"/>
      <c r="O226" s="267"/>
      <c r="P226" s="268"/>
      <c r="Q226" s="264" t="s">
        <v>930</v>
      </c>
      <c r="R226" s="265"/>
      <c r="S226" s="265"/>
      <c r="T226" s="265"/>
      <c r="U226" s="265"/>
      <c r="V226" s="265"/>
      <c r="W226" s="265"/>
      <c r="X226" s="266" t="s">
        <v>927</v>
      </c>
      <c r="Y226" s="267"/>
      <c r="Z226" s="268"/>
      <c r="AA226" s="269" t="s">
        <v>917</v>
      </c>
      <c r="AB226" s="270" t="s">
        <v>851</v>
      </c>
      <c r="AC226" s="271" t="s">
        <v>851</v>
      </c>
      <c r="AD226" s="272">
        <v>26</v>
      </c>
      <c r="AE226" s="273"/>
    </row>
    <row r="227" spans="2:31" s="46" customFormat="1" ht="120" customHeight="1">
      <c r="B227" s="100">
        <v>223</v>
      </c>
      <c r="C227" s="265" t="s">
        <v>924</v>
      </c>
      <c r="D227" s="265"/>
      <c r="E227" s="265"/>
      <c r="F227" s="265"/>
      <c r="G227" s="265"/>
      <c r="H227" s="265"/>
      <c r="I227" s="265"/>
      <c r="J227" s="266" t="s">
        <v>918</v>
      </c>
      <c r="K227" s="267"/>
      <c r="L227" s="267"/>
      <c r="M227" s="267"/>
      <c r="N227" s="267"/>
      <c r="O227" s="267"/>
      <c r="P227" s="268"/>
      <c r="Q227" s="264" t="s">
        <v>931</v>
      </c>
      <c r="R227" s="265"/>
      <c r="S227" s="265"/>
      <c r="T227" s="265"/>
      <c r="U227" s="265"/>
      <c r="V227" s="265"/>
      <c r="W227" s="265"/>
      <c r="X227" s="266" t="s">
        <v>926</v>
      </c>
      <c r="Y227" s="267"/>
      <c r="Z227" s="268"/>
      <c r="AA227" s="269" t="s">
        <v>917</v>
      </c>
      <c r="AB227" s="270" t="s">
        <v>851</v>
      </c>
      <c r="AC227" s="271" t="s">
        <v>851</v>
      </c>
      <c r="AD227" s="272">
        <v>26</v>
      </c>
      <c r="AE227" s="273"/>
    </row>
    <row r="228" spans="2:31" ht="126" customHeight="1">
      <c r="B228" s="103">
        <v>224</v>
      </c>
      <c r="C228" s="265" t="s">
        <v>936</v>
      </c>
      <c r="D228" s="265"/>
      <c r="E228" s="265"/>
      <c r="F228" s="265"/>
      <c r="G228" s="265"/>
      <c r="H228" s="265"/>
      <c r="I228" s="265"/>
      <c r="J228" s="266" t="s">
        <v>935</v>
      </c>
      <c r="K228" s="267"/>
      <c r="L228" s="267"/>
      <c r="M228" s="267"/>
      <c r="N228" s="267"/>
      <c r="O228" s="267"/>
      <c r="P228" s="268"/>
      <c r="Q228" s="264" t="s">
        <v>938</v>
      </c>
      <c r="R228" s="265"/>
      <c r="S228" s="265"/>
      <c r="T228" s="265"/>
      <c r="U228" s="265"/>
      <c r="V228" s="265"/>
      <c r="W228" s="265"/>
      <c r="X228" s="266" t="s">
        <v>937</v>
      </c>
      <c r="Y228" s="267"/>
      <c r="Z228" s="268"/>
      <c r="AA228" s="269" t="s">
        <v>934</v>
      </c>
      <c r="AB228" s="270" t="s">
        <v>851</v>
      </c>
      <c r="AC228" s="271" t="s">
        <v>851</v>
      </c>
      <c r="AD228" s="272">
        <v>27</v>
      </c>
      <c r="AE228" s="273"/>
    </row>
    <row r="229" spans="2:31" ht="126.45" customHeight="1">
      <c r="B229" s="122">
        <v>225</v>
      </c>
      <c r="C229" s="265" t="s">
        <v>982</v>
      </c>
      <c r="D229" s="265"/>
      <c r="E229" s="265"/>
      <c r="F229" s="265"/>
      <c r="G229" s="265"/>
      <c r="H229" s="265"/>
      <c r="I229" s="265"/>
      <c r="J229" s="266" t="s">
        <v>983</v>
      </c>
      <c r="K229" s="267"/>
      <c r="L229" s="267"/>
      <c r="M229" s="267"/>
      <c r="N229" s="267"/>
      <c r="O229" s="267"/>
      <c r="P229" s="268"/>
      <c r="Q229" s="264" t="s">
        <v>984</v>
      </c>
      <c r="R229" s="265"/>
      <c r="S229" s="265"/>
      <c r="T229" s="265"/>
      <c r="U229" s="265"/>
      <c r="V229" s="265"/>
      <c r="W229" s="265"/>
      <c r="X229" s="266" t="s">
        <v>956</v>
      </c>
      <c r="Y229" s="267"/>
      <c r="Z229" s="268"/>
      <c r="AA229" s="269" t="s">
        <v>962</v>
      </c>
      <c r="AB229" s="270" t="s">
        <v>851</v>
      </c>
      <c r="AC229" s="271" t="s">
        <v>851</v>
      </c>
      <c r="AD229" s="272">
        <v>28</v>
      </c>
      <c r="AE229" s="273"/>
    </row>
    <row r="230" spans="2:31" ht="126.45" customHeight="1">
      <c r="B230" s="122">
        <v>226</v>
      </c>
      <c r="C230" s="242" t="s">
        <v>977</v>
      </c>
      <c r="D230" s="242"/>
      <c r="E230" s="242"/>
      <c r="F230" s="242"/>
      <c r="G230" s="242"/>
      <c r="H230" s="242"/>
      <c r="I230" s="242"/>
      <c r="J230" s="266" t="s">
        <v>978</v>
      </c>
      <c r="K230" s="267"/>
      <c r="L230" s="267"/>
      <c r="M230" s="267"/>
      <c r="N230" s="267"/>
      <c r="O230" s="267"/>
      <c r="P230" s="268"/>
      <c r="Q230" s="264" t="s">
        <v>979</v>
      </c>
      <c r="R230" s="265"/>
      <c r="S230" s="265"/>
      <c r="T230" s="265"/>
      <c r="U230" s="265"/>
      <c r="V230" s="265"/>
      <c r="W230" s="265"/>
      <c r="X230" s="266" t="s">
        <v>957</v>
      </c>
      <c r="Y230" s="267"/>
      <c r="Z230" s="268"/>
      <c r="AA230" s="269" t="s">
        <v>962</v>
      </c>
      <c r="AB230" s="270" t="s">
        <v>851</v>
      </c>
      <c r="AC230" s="271" t="s">
        <v>851</v>
      </c>
      <c r="AD230" s="272">
        <v>28</v>
      </c>
      <c r="AE230" s="273"/>
    </row>
    <row r="231" spans="2:31" ht="126.45" customHeight="1">
      <c r="B231" s="122">
        <v>227</v>
      </c>
      <c r="C231" s="242" t="s">
        <v>976</v>
      </c>
      <c r="D231" s="242"/>
      <c r="E231" s="242"/>
      <c r="F231" s="242"/>
      <c r="G231" s="242"/>
      <c r="H231" s="242"/>
      <c r="I231" s="242"/>
      <c r="J231" s="266" t="s">
        <v>975</v>
      </c>
      <c r="K231" s="267"/>
      <c r="L231" s="267"/>
      <c r="M231" s="267"/>
      <c r="N231" s="267"/>
      <c r="O231" s="267"/>
      <c r="P231" s="268"/>
      <c r="Q231" s="264" t="s">
        <v>981</v>
      </c>
      <c r="R231" s="265"/>
      <c r="S231" s="265"/>
      <c r="T231" s="265"/>
      <c r="U231" s="265"/>
      <c r="V231" s="265"/>
      <c r="W231" s="265"/>
      <c r="X231" s="337" t="s">
        <v>959</v>
      </c>
      <c r="Y231" s="338"/>
      <c r="Z231" s="339"/>
      <c r="AA231" s="269" t="s">
        <v>962</v>
      </c>
      <c r="AB231" s="270" t="s">
        <v>851</v>
      </c>
      <c r="AC231" s="271" t="s">
        <v>851</v>
      </c>
      <c r="AD231" s="272">
        <v>28</v>
      </c>
      <c r="AE231" s="273"/>
    </row>
    <row r="232" spans="2:31" ht="126.45" customHeight="1">
      <c r="B232" s="122">
        <v>228</v>
      </c>
      <c r="C232" s="265" t="s">
        <v>963</v>
      </c>
      <c r="D232" s="265"/>
      <c r="E232" s="265"/>
      <c r="F232" s="265"/>
      <c r="G232" s="265"/>
      <c r="H232" s="265"/>
      <c r="I232" s="265"/>
      <c r="J232" s="266" t="s">
        <v>950</v>
      </c>
      <c r="K232" s="267"/>
      <c r="L232" s="267"/>
      <c r="M232" s="267"/>
      <c r="N232" s="267"/>
      <c r="O232" s="267"/>
      <c r="P232" s="268"/>
      <c r="Q232" s="264" t="s">
        <v>971</v>
      </c>
      <c r="R232" s="265"/>
      <c r="S232" s="265"/>
      <c r="T232" s="265"/>
      <c r="U232" s="265"/>
      <c r="V232" s="265"/>
      <c r="W232" s="265"/>
      <c r="X232" s="275" t="s">
        <v>958</v>
      </c>
      <c r="Y232" s="276"/>
      <c r="Z232" s="277"/>
      <c r="AA232" s="269" t="s">
        <v>962</v>
      </c>
      <c r="AB232" s="270" t="s">
        <v>851</v>
      </c>
      <c r="AC232" s="271" t="s">
        <v>851</v>
      </c>
      <c r="AD232" s="272">
        <v>28</v>
      </c>
      <c r="AE232" s="273"/>
    </row>
    <row r="233" spans="2:31" ht="126.45" customHeight="1">
      <c r="B233" s="122">
        <v>229</v>
      </c>
      <c r="C233" s="265" t="s">
        <v>964</v>
      </c>
      <c r="D233" s="265"/>
      <c r="E233" s="265"/>
      <c r="F233" s="265"/>
      <c r="G233" s="265"/>
      <c r="H233" s="265"/>
      <c r="I233" s="265"/>
      <c r="J233" s="266" t="s">
        <v>951</v>
      </c>
      <c r="K233" s="267"/>
      <c r="L233" s="267"/>
      <c r="M233" s="267"/>
      <c r="N233" s="267"/>
      <c r="O233" s="267"/>
      <c r="P233" s="268"/>
      <c r="Q233" s="246" t="s">
        <v>973</v>
      </c>
      <c r="R233" s="265"/>
      <c r="S233" s="265"/>
      <c r="T233" s="265"/>
      <c r="U233" s="265"/>
      <c r="V233" s="265"/>
      <c r="W233" s="265"/>
      <c r="X233" s="275" t="s">
        <v>213</v>
      </c>
      <c r="Y233" s="276"/>
      <c r="Z233" s="277"/>
      <c r="AA233" s="269" t="s">
        <v>962</v>
      </c>
      <c r="AB233" s="270" t="s">
        <v>851</v>
      </c>
      <c r="AC233" s="271" t="s">
        <v>851</v>
      </c>
      <c r="AD233" s="272">
        <v>28</v>
      </c>
      <c r="AE233" s="273"/>
    </row>
    <row r="234" spans="2:31" ht="126.45" customHeight="1">
      <c r="B234" s="122">
        <v>230</v>
      </c>
      <c r="C234" s="265" t="s">
        <v>965</v>
      </c>
      <c r="D234" s="265"/>
      <c r="E234" s="265"/>
      <c r="F234" s="265"/>
      <c r="G234" s="265"/>
      <c r="H234" s="265"/>
      <c r="I234" s="265"/>
      <c r="J234" s="266" t="s">
        <v>952</v>
      </c>
      <c r="K234" s="267"/>
      <c r="L234" s="267"/>
      <c r="M234" s="267"/>
      <c r="N234" s="267"/>
      <c r="O234" s="267"/>
      <c r="P234" s="268"/>
      <c r="Q234" s="264" t="s">
        <v>970</v>
      </c>
      <c r="R234" s="265"/>
      <c r="S234" s="265"/>
      <c r="T234" s="265"/>
      <c r="U234" s="265"/>
      <c r="V234" s="265"/>
      <c r="W234" s="265"/>
      <c r="X234" s="336" t="s">
        <v>960</v>
      </c>
      <c r="Y234" s="276"/>
      <c r="Z234" s="277"/>
      <c r="AA234" s="269" t="s">
        <v>962</v>
      </c>
      <c r="AB234" s="270" t="s">
        <v>851</v>
      </c>
      <c r="AC234" s="271" t="s">
        <v>851</v>
      </c>
      <c r="AD234" s="272">
        <v>28</v>
      </c>
      <c r="AE234" s="273"/>
    </row>
    <row r="235" spans="2:31" ht="126.45" customHeight="1">
      <c r="B235" s="122">
        <v>231</v>
      </c>
      <c r="C235" s="265" t="s">
        <v>966</v>
      </c>
      <c r="D235" s="265"/>
      <c r="E235" s="265"/>
      <c r="F235" s="265"/>
      <c r="G235" s="265"/>
      <c r="H235" s="265"/>
      <c r="I235" s="265"/>
      <c r="J235" s="266" t="s">
        <v>953</v>
      </c>
      <c r="K235" s="267"/>
      <c r="L235" s="267"/>
      <c r="M235" s="267"/>
      <c r="N235" s="267"/>
      <c r="O235" s="267"/>
      <c r="P235" s="268"/>
      <c r="Q235" s="264" t="s">
        <v>969</v>
      </c>
      <c r="R235" s="265"/>
      <c r="S235" s="265"/>
      <c r="T235" s="265"/>
      <c r="U235" s="265"/>
      <c r="V235" s="265"/>
      <c r="W235" s="265"/>
      <c r="X235" s="266" t="s">
        <v>961</v>
      </c>
      <c r="Y235" s="267"/>
      <c r="Z235" s="268"/>
      <c r="AA235" s="269" t="s">
        <v>962</v>
      </c>
      <c r="AB235" s="270" t="s">
        <v>851</v>
      </c>
      <c r="AC235" s="271" t="s">
        <v>851</v>
      </c>
      <c r="AD235" s="272">
        <v>28</v>
      </c>
      <c r="AE235" s="273"/>
    </row>
    <row r="236" spans="2:31" ht="126.45" customHeight="1">
      <c r="B236" s="122">
        <v>232</v>
      </c>
      <c r="C236" s="265" t="s">
        <v>967</v>
      </c>
      <c r="D236" s="265"/>
      <c r="E236" s="265"/>
      <c r="F236" s="265"/>
      <c r="G236" s="265"/>
      <c r="H236" s="265"/>
      <c r="I236" s="265"/>
      <c r="J236" s="266" t="s">
        <v>954</v>
      </c>
      <c r="K236" s="267"/>
      <c r="L236" s="267"/>
      <c r="M236" s="267"/>
      <c r="N236" s="267"/>
      <c r="O236" s="267"/>
      <c r="P236" s="268"/>
      <c r="Q236" s="264" t="s">
        <v>972</v>
      </c>
      <c r="R236" s="265"/>
      <c r="S236" s="265"/>
      <c r="T236" s="265"/>
      <c r="U236" s="265"/>
      <c r="V236" s="265"/>
      <c r="W236" s="265"/>
      <c r="X236" s="266" t="s">
        <v>213</v>
      </c>
      <c r="Y236" s="267"/>
      <c r="Z236" s="268"/>
      <c r="AA236" s="269" t="s">
        <v>962</v>
      </c>
      <c r="AB236" s="270" t="s">
        <v>851</v>
      </c>
      <c r="AC236" s="271" t="s">
        <v>851</v>
      </c>
      <c r="AD236" s="272">
        <v>28</v>
      </c>
      <c r="AE236" s="273"/>
    </row>
    <row r="237" spans="2:31" ht="126.45" customHeight="1">
      <c r="B237" s="122">
        <v>233</v>
      </c>
      <c r="C237" s="265" t="s">
        <v>968</v>
      </c>
      <c r="D237" s="265"/>
      <c r="E237" s="265"/>
      <c r="F237" s="265"/>
      <c r="G237" s="265"/>
      <c r="H237" s="265"/>
      <c r="I237" s="265"/>
      <c r="J237" s="266" t="s">
        <v>955</v>
      </c>
      <c r="K237" s="267"/>
      <c r="L237" s="267"/>
      <c r="M237" s="267"/>
      <c r="N237" s="267"/>
      <c r="O237" s="267"/>
      <c r="P237" s="268"/>
      <c r="Q237" s="246" t="s">
        <v>980</v>
      </c>
      <c r="R237" s="265"/>
      <c r="S237" s="265"/>
      <c r="T237" s="265"/>
      <c r="U237" s="265"/>
      <c r="V237" s="265"/>
      <c r="W237" s="265"/>
      <c r="X237" s="266" t="s">
        <v>213</v>
      </c>
      <c r="Y237" s="267"/>
      <c r="Z237" s="268"/>
      <c r="AA237" s="269" t="s">
        <v>962</v>
      </c>
      <c r="AB237" s="270" t="s">
        <v>851</v>
      </c>
      <c r="AC237" s="271" t="s">
        <v>851</v>
      </c>
      <c r="AD237" s="272">
        <v>28</v>
      </c>
      <c r="AE237" s="273"/>
    </row>
    <row r="238" spans="2:31" ht="126.45" customHeight="1">
      <c r="B238" s="123">
        <v>234</v>
      </c>
      <c r="C238" s="242" t="s">
        <v>987</v>
      </c>
      <c r="D238" s="242"/>
      <c r="E238" s="242"/>
      <c r="F238" s="242"/>
      <c r="G238" s="242"/>
      <c r="H238" s="242"/>
      <c r="I238" s="242"/>
      <c r="J238" s="243" t="s">
        <v>992</v>
      </c>
      <c r="K238" s="244"/>
      <c r="L238" s="244"/>
      <c r="M238" s="244"/>
      <c r="N238" s="244"/>
      <c r="O238" s="244"/>
      <c r="P238" s="245"/>
      <c r="Q238" s="246" t="s">
        <v>993</v>
      </c>
      <c r="R238" s="242"/>
      <c r="S238" s="242"/>
      <c r="T238" s="242"/>
      <c r="U238" s="242"/>
      <c r="V238" s="242"/>
      <c r="W238" s="242"/>
      <c r="X238" s="247" t="s">
        <v>986</v>
      </c>
      <c r="Y238" s="244"/>
      <c r="Z238" s="245"/>
      <c r="AA238" s="248" t="s">
        <v>991</v>
      </c>
      <c r="AB238" s="249" t="s">
        <v>851</v>
      </c>
      <c r="AC238" s="250" t="s">
        <v>851</v>
      </c>
      <c r="AD238" s="251">
        <v>29</v>
      </c>
      <c r="AE238" s="252"/>
    </row>
    <row r="239" spans="2:31" ht="126.45" customHeight="1">
      <c r="B239" s="123">
        <v>235</v>
      </c>
      <c r="C239" s="242" t="s">
        <v>988</v>
      </c>
      <c r="D239" s="242"/>
      <c r="E239" s="242"/>
      <c r="F239" s="242"/>
      <c r="G239" s="242"/>
      <c r="H239" s="242"/>
      <c r="I239" s="242"/>
      <c r="J239" s="243" t="s">
        <v>989</v>
      </c>
      <c r="K239" s="244"/>
      <c r="L239" s="244"/>
      <c r="M239" s="244"/>
      <c r="N239" s="244"/>
      <c r="O239" s="244"/>
      <c r="P239" s="245"/>
      <c r="Q239" s="246" t="s">
        <v>990</v>
      </c>
      <c r="R239" s="242"/>
      <c r="S239" s="242"/>
      <c r="T239" s="242"/>
      <c r="U239" s="242"/>
      <c r="V239" s="242"/>
      <c r="W239" s="242"/>
      <c r="X239" s="253" t="s">
        <v>985</v>
      </c>
      <c r="Y239" s="244"/>
      <c r="Z239" s="245"/>
      <c r="AA239" s="248" t="s">
        <v>991</v>
      </c>
      <c r="AB239" s="249" t="s">
        <v>851</v>
      </c>
      <c r="AC239" s="250" t="s">
        <v>851</v>
      </c>
      <c r="AD239" s="251">
        <v>29</v>
      </c>
      <c r="AE239" s="252"/>
    </row>
    <row r="240" spans="2:31" ht="126" customHeight="1">
      <c r="B240" s="124">
        <v>236</v>
      </c>
      <c r="C240" s="242" t="s">
        <v>998</v>
      </c>
      <c r="D240" s="242"/>
      <c r="E240" s="242"/>
      <c r="F240" s="242"/>
      <c r="G240" s="242"/>
      <c r="H240" s="242"/>
      <c r="I240" s="242"/>
      <c r="J240" s="243" t="s">
        <v>1000</v>
      </c>
      <c r="K240" s="244"/>
      <c r="L240" s="244"/>
      <c r="M240" s="244"/>
      <c r="N240" s="244"/>
      <c r="O240" s="244"/>
      <c r="P240" s="245"/>
      <c r="Q240" s="246" t="s">
        <v>1002</v>
      </c>
      <c r="R240" s="242"/>
      <c r="S240" s="242"/>
      <c r="T240" s="242"/>
      <c r="U240" s="242"/>
      <c r="V240" s="242"/>
      <c r="W240" s="242"/>
      <c r="X240" s="253" t="s">
        <v>997</v>
      </c>
      <c r="Y240" s="244"/>
      <c r="Z240" s="245"/>
      <c r="AA240" s="340" t="s">
        <v>1010</v>
      </c>
      <c r="AB240" s="249"/>
      <c r="AC240" s="250"/>
      <c r="AD240" s="251">
        <v>30</v>
      </c>
      <c r="AE240" s="252"/>
    </row>
    <row r="241" spans="2:31" ht="126" customHeight="1">
      <c r="B241" s="124">
        <v>237</v>
      </c>
      <c r="C241" s="242" t="s">
        <v>1013</v>
      </c>
      <c r="D241" s="242"/>
      <c r="E241" s="242"/>
      <c r="F241" s="242"/>
      <c r="G241" s="242"/>
      <c r="H241" s="242"/>
      <c r="I241" s="242"/>
      <c r="J241" s="243" t="s">
        <v>1008</v>
      </c>
      <c r="K241" s="244"/>
      <c r="L241" s="244"/>
      <c r="M241" s="244"/>
      <c r="N241" s="244"/>
      <c r="O241" s="244"/>
      <c r="P241" s="245"/>
      <c r="Q241" s="246" t="s">
        <v>1003</v>
      </c>
      <c r="R241" s="242"/>
      <c r="S241" s="242"/>
      <c r="T241" s="242"/>
      <c r="U241" s="242"/>
      <c r="V241" s="242"/>
      <c r="W241" s="242"/>
      <c r="X241" s="253" t="s">
        <v>995</v>
      </c>
      <c r="Y241" s="244"/>
      <c r="Z241" s="245"/>
      <c r="AA241" s="340" t="s">
        <v>1010</v>
      </c>
      <c r="AB241" s="249"/>
      <c r="AC241" s="250"/>
      <c r="AD241" s="251">
        <v>30</v>
      </c>
      <c r="AE241" s="252"/>
    </row>
    <row r="242" spans="2:31" ht="126" customHeight="1">
      <c r="B242" s="124">
        <v>238</v>
      </c>
      <c r="C242" s="242" t="s">
        <v>1009</v>
      </c>
      <c r="D242" s="242"/>
      <c r="E242" s="242"/>
      <c r="F242" s="242"/>
      <c r="G242" s="242"/>
      <c r="H242" s="242"/>
      <c r="I242" s="242"/>
      <c r="J242" s="243" t="s">
        <v>999</v>
      </c>
      <c r="K242" s="244"/>
      <c r="L242" s="244"/>
      <c r="M242" s="244"/>
      <c r="N242" s="244"/>
      <c r="O242" s="244"/>
      <c r="P242" s="245"/>
      <c r="Q242" s="246" t="s">
        <v>1006</v>
      </c>
      <c r="R242" s="242"/>
      <c r="S242" s="242"/>
      <c r="T242" s="242"/>
      <c r="U242" s="242"/>
      <c r="V242" s="242"/>
      <c r="W242" s="242"/>
      <c r="X242" s="253" t="s">
        <v>996</v>
      </c>
      <c r="Y242" s="244"/>
      <c r="Z242" s="245"/>
      <c r="AA242" s="340" t="s">
        <v>1010</v>
      </c>
      <c r="AB242" s="249"/>
      <c r="AC242" s="250"/>
      <c r="AD242" s="251">
        <v>30</v>
      </c>
      <c r="AE242" s="252"/>
    </row>
    <row r="243" spans="2:31" ht="126" customHeight="1">
      <c r="B243" s="124">
        <v>239</v>
      </c>
      <c r="C243" s="242" t="s">
        <v>1012</v>
      </c>
      <c r="D243" s="242"/>
      <c r="E243" s="242"/>
      <c r="F243" s="242"/>
      <c r="G243" s="242"/>
      <c r="H243" s="242"/>
      <c r="I243" s="242"/>
      <c r="J243" s="243" t="s">
        <v>1007</v>
      </c>
      <c r="K243" s="244"/>
      <c r="L243" s="244"/>
      <c r="M243" s="244"/>
      <c r="N243" s="244"/>
      <c r="O243" s="244"/>
      <c r="P243" s="245"/>
      <c r="Q243" s="246" t="s">
        <v>1004</v>
      </c>
      <c r="R243" s="242"/>
      <c r="S243" s="242"/>
      <c r="T243" s="242"/>
      <c r="U243" s="242"/>
      <c r="V243" s="242"/>
      <c r="W243" s="242"/>
      <c r="X243" s="253" t="s">
        <v>994</v>
      </c>
      <c r="Y243" s="244"/>
      <c r="Z243" s="245"/>
      <c r="AA243" s="340" t="s">
        <v>1010</v>
      </c>
      <c r="AB243" s="249"/>
      <c r="AC243" s="250"/>
      <c r="AD243" s="251">
        <v>30</v>
      </c>
      <c r="AE243" s="252"/>
    </row>
    <row r="244" spans="2:31" ht="126" customHeight="1">
      <c r="B244" s="124">
        <v>240</v>
      </c>
      <c r="C244" s="242" t="s">
        <v>1014</v>
      </c>
      <c r="D244" s="242"/>
      <c r="E244" s="242"/>
      <c r="F244" s="242"/>
      <c r="G244" s="242"/>
      <c r="H244" s="242"/>
      <c r="I244" s="242"/>
      <c r="J244" s="243" t="s">
        <v>1001</v>
      </c>
      <c r="K244" s="244"/>
      <c r="L244" s="244"/>
      <c r="M244" s="244"/>
      <c r="N244" s="244"/>
      <c r="O244" s="244"/>
      <c r="P244" s="245"/>
      <c r="Q244" s="246" t="s">
        <v>1005</v>
      </c>
      <c r="R244" s="242"/>
      <c r="S244" s="242"/>
      <c r="T244" s="242"/>
      <c r="U244" s="242"/>
      <c r="V244" s="242"/>
      <c r="W244" s="242"/>
      <c r="X244" s="253" t="s">
        <v>213</v>
      </c>
      <c r="Y244" s="244"/>
      <c r="Z244" s="245"/>
      <c r="AA244" s="340" t="s">
        <v>1010</v>
      </c>
      <c r="AB244" s="249"/>
      <c r="AC244" s="250"/>
      <c r="AD244" s="251">
        <v>30</v>
      </c>
      <c r="AE244" s="252"/>
    </row>
  </sheetData>
  <mergeCells count="1446">
    <mergeCell ref="Q244:W244"/>
    <mergeCell ref="X244:Z244"/>
    <mergeCell ref="AA244:AC244"/>
    <mergeCell ref="AD244:AE244"/>
    <mergeCell ref="C240:I240"/>
    <mergeCell ref="J240:P240"/>
    <mergeCell ref="Q240:W240"/>
    <mergeCell ref="X240:Z240"/>
    <mergeCell ref="AA240:AC240"/>
    <mergeCell ref="AD240:AE240"/>
    <mergeCell ref="C241:I241"/>
    <mergeCell ref="J241:P241"/>
    <mergeCell ref="Q241:W241"/>
    <mergeCell ref="X241:Z241"/>
    <mergeCell ref="AA241:AC241"/>
    <mergeCell ref="AD241:AE241"/>
    <mergeCell ref="C242:I242"/>
    <mergeCell ref="J242:P242"/>
    <mergeCell ref="Q242:W242"/>
    <mergeCell ref="X242:Z242"/>
    <mergeCell ref="AA242:AC242"/>
    <mergeCell ref="AD242:AE242"/>
    <mergeCell ref="C243:I243"/>
    <mergeCell ref="J243:P243"/>
    <mergeCell ref="Q243:W243"/>
    <mergeCell ref="X243:Z243"/>
    <mergeCell ref="AA243:AC243"/>
    <mergeCell ref="AD243:AE243"/>
    <mergeCell ref="C244:I244"/>
    <mergeCell ref="J244:P244"/>
    <mergeCell ref="C231:I231"/>
    <mergeCell ref="J231:P231"/>
    <mergeCell ref="Q231:W231"/>
    <mergeCell ref="X231:Z231"/>
    <mergeCell ref="AA231:AC231"/>
    <mergeCell ref="AD231:AE231"/>
    <mergeCell ref="C235:I235"/>
    <mergeCell ref="J235:P235"/>
    <mergeCell ref="Q235:W235"/>
    <mergeCell ref="X235:Z235"/>
    <mergeCell ref="AA235:AC235"/>
    <mergeCell ref="AD235:AE235"/>
    <mergeCell ref="C236:I236"/>
    <mergeCell ref="J236:P236"/>
    <mergeCell ref="Q236:W236"/>
    <mergeCell ref="X236:Z236"/>
    <mergeCell ref="AA236:AC236"/>
    <mergeCell ref="AD236:AE236"/>
    <mergeCell ref="C237:I237"/>
    <mergeCell ref="J237:P237"/>
    <mergeCell ref="Q237:W237"/>
    <mergeCell ref="X237:Z237"/>
    <mergeCell ref="AA237:AC237"/>
    <mergeCell ref="AD237:AE237"/>
    <mergeCell ref="C232:I232"/>
    <mergeCell ref="J232:P232"/>
    <mergeCell ref="Q232:W232"/>
    <mergeCell ref="X232:Z232"/>
    <mergeCell ref="AA232:AC232"/>
    <mergeCell ref="AD232:AE232"/>
    <mergeCell ref="C233:I233"/>
    <mergeCell ref="J233:P233"/>
    <mergeCell ref="Q233:W233"/>
    <mergeCell ref="X233:Z233"/>
    <mergeCell ref="AA233:AC233"/>
    <mergeCell ref="AD233:AE233"/>
    <mergeCell ref="C234:I234"/>
    <mergeCell ref="J234:P234"/>
    <mergeCell ref="Q234:W234"/>
    <mergeCell ref="X234:Z234"/>
    <mergeCell ref="AA234:AC234"/>
    <mergeCell ref="AD234:AE234"/>
    <mergeCell ref="AA222:AC222"/>
    <mergeCell ref="AD222:AE222"/>
    <mergeCell ref="C229:I229"/>
    <mergeCell ref="J229:P229"/>
    <mergeCell ref="Q229:W229"/>
    <mergeCell ref="X229:Z229"/>
    <mergeCell ref="AA229:AC229"/>
    <mergeCell ref="AD229:AE229"/>
    <mergeCell ref="C230:I230"/>
    <mergeCell ref="J230:P230"/>
    <mergeCell ref="Q230:W230"/>
    <mergeCell ref="X230:Z230"/>
    <mergeCell ref="AA230:AC230"/>
    <mergeCell ref="AD230:AE230"/>
    <mergeCell ref="C227:I227"/>
    <mergeCell ref="J227:P227"/>
    <mergeCell ref="Q227:W227"/>
    <mergeCell ref="X227:Z227"/>
    <mergeCell ref="AA227:AC227"/>
    <mergeCell ref="AD227:AE227"/>
    <mergeCell ref="C228:I228"/>
    <mergeCell ref="J228:P228"/>
    <mergeCell ref="Q228:W228"/>
    <mergeCell ref="X228:Z228"/>
    <mergeCell ref="AA228:AC228"/>
    <mergeCell ref="AD228:AE228"/>
    <mergeCell ref="C224:I224"/>
    <mergeCell ref="J224:P224"/>
    <mergeCell ref="Q224:W224"/>
    <mergeCell ref="X224:Z224"/>
    <mergeCell ref="AA224:AC224"/>
    <mergeCell ref="AD224:AE224"/>
    <mergeCell ref="C225:I225"/>
    <mergeCell ref="J225:P225"/>
    <mergeCell ref="Q225:W225"/>
    <mergeCell ref="X225:Z225"/>
    <mergeCell ref="AA225:AC225"/>
    <mergeCell ref="AD225:AE225"/>
    <mergeCell ref="C226:I226"/>
    <mergeCell ref="J226:P226"/>
    <mergeCell ref="Q226:W226"/>
    <mergeCell ref="X226:Z226"/>
    <mergeCell ref="AA226:AC226"/>
    <mergeCell ref="AD226:AE226"/>
    <mergeCell ref="C216:I216"/>
    <mergeCell ref="J216:P216"/>
    <mergeCell ref="C223:I223"/>
    <mergeCell ref="J223:P223"/>
    <mergeCell ref="Q223:W223"/>
    <mergeCell ref="X223:Z223"/>
    <mergeCell ref="AA223:AC223"/>
    <mergeCell ref="AD223:AE223"/>
    <mergeCell ref="C218:I218"/>
    <mergeCell ref="J218:P218"/>
    <mergeCell ref="Q218:W218"/>
    <mergeCell ref="X218:Z218"/>
    <mergeCell ref="AA218:AC218"/>
    <mergeCell ref="AD218:AE218"/>
    <mergeCell ref="C219:I219"/>
    <mergeCell ref="J219:P219"/>
    <mergeCell ref="Q219:W219"/>
    <mergeCell ref="X219:Z219"/>
    <mergeCell ref="AA219:AC219"/>
    <mergeCell ref="AD219:AE219"/>
    <mergeCell ref="C220:I220"/>
    <mergeCell ref="J220:P220"/>
    <mergeCell ref="Q220:W220"/>
    <mergeCell ref="X220:Z220"/>
    <mergeCell ref="AA220:AC220"/>
    <mergeCell ref="AD220:AE220"/>
    <mergeCell ref="AA221:AC221"/>
    <mergeCell ref="AD221:AE221"/>
    <mergeCell ref="C222:I222"/>
    <mergeCell ref="J222:P222"/>
    <mergeCell ref="Q222:W222"/>
    <mergeCell ref="X222:Z222"/>
    <mergeCell ref="Q6:W6"/>
    <mergeCell ref="X6:Z6"/>
    <mergeCell ref="AA6:AC6"/>
    <mergeCell ref="AD6:AE6"/>
    <mergeCell ref="C12:I12"/>
    <mergeCell ref="J12:P12"/>
    <mergeCell ref="Q12:W12"/>
    <mergeCell ref="X12:Z12"/>
    <mergeCell ref="AA12:AC12"/>
    <mergeCell ref="AD12:AE12"/>
    <mergeCell ref="C11:I11"/>
    <mergeCell ref="J11:P11"/>
    <mergeCell ref="Q11:W11"/>
    <mergeCell ref="X11:Z11"/>
    <mergeCell ref="AA11:AC11"/>
    <mergeCell ref="AD11:AE11"/>
    <mergeCell ref="C10:I10"/>
    <mergeCell ref="J10:P10"/>
    <mergeCell ref="C16:I16"/>
    <mergeCell ref="J16:P16"/>
    <mergeCell ref="C5:I5"/>
    <mergeCell ref="J5:P5"/>
    <mergeCell ref="Q5:W5"/>
    <mergeCell ref="X5:Z5"/>
    <mergeCell ref="AA5:AC5"/>
    <mergeCell ref="AD5:AE5"/>
    <mergeCell ref="C4:I4"/>
    <mergeCell ref="J4:P4"/>
    <mergeCell ref="Q4:W4"/>
    <mergeCell ref="X4:Z4"/>
    <mergeCell ref="AA4:AC4"/>
    <mergeCell ref="AD4:AE4"/>
    <mergeCell ref="C9:I9"/>
    <mergeCell ref="J9:P9"/>
    <mergeCell ref="Q9:W9"/>
    <mergeCell ref="X9:Z9"/>
    <mergeCell ref="AA9:AC9"/>
    <mergeCell ref="AD9:AE9"/>
    <mergeCell ref="C8:I8"/>
    <mergeCell ref="J8:P8"/>
    <mergeCell ref="Q8:W8"/>
    <mergeCell ref="X8:Z8"/>
    <mergeCell ref="AA8:AC8"/>
    <mergeCell ref="AD8:AE8"/>
    <mergeCell ref="C7:I7"/>
    <mergeCell ref="J7:P7"/>
    <mergeCell ref="Q7:W7"/>
    <mergeCell ref="X7:Z7"/>
    <mergeCell ref="AA7:AC7"/>
    <mergeCell ref="AD7:AE7"/>
    <mergeCell ref="C6:I6"/>
    <mergeCell ref="J6:P6"/>
    <mergeCell ref="Q16:W16"/>
    <mergeCell ref="X16:Z16"/>
    <mergeCell ref="AA16:AC16"/>
    <mergeCell ref="AD16:AE16"/>
    <mergeCell ref="Q10:W10"/>
    <mergeCell ref="X10:Z10"/>
    <mergeCell ref="AA10:AC10"/>
    <mergeCell ref="AD10:AE10"/>
    <mergeCell ref="C15:I15"/>
    <mergeCell ref="J15:P15"/>
    <mergeCell ref="Q15:W15"/>
    <mergeCell ref="X15:Z15"/>
    <mergeCell ref="AA15:AC15"/>
    <mergeCell ref="AD15:AE15"/>
    <mergeCell ref="C14:I14"/>
    <mergeCell ref="J14:P14"/>
    <mergeCell ref="Q14:W14"/>
    <mergeCell ref="X14:Z14"/>
    <mergeCell ref="AA14:AC14"/>
    <mergeCell ref="AD14:AE14"/>
    <mergeCell ref="C13:I13"/>
    <mergeCell ref="J13:P13"/>
    <mergeCell ref="Q13:W13"/>
    <mergeCell ref="X13:Z13"/>
    <mergeCell ref="AA13:AC13"/>
    <mergeCell ref="AD13:AE13"/>
    <mergeCell ref="C19:I19"/>
    <mergeCell ref="J19:P19"/>
    <mergeCell ref="Q19:W19"/>
    <mergeCell ref="X19:Z19"/>
    <mergeCell ref="AA19:AC19"/>
    <mergeCell ref="AD19:AE19"/>
    <mergeCell ref="C18:I18"/>
    <mergeCell ref="J18:P18"/>
    <mergeCell ref="Q18:W18"/>
    <mergeCell ref="X18:Z18"/>
    <mergeCell ref="AA18:AC18"/>
    <mergeCell ref="AD18:AE18"/>
    <mergeCell ref="C17:I17"/>
    <mergeCell ref="J17:P17"/>
    <mergeCell ref="Q17:W17"/>
    <mergeCell ref="X17:Z17"/>
    <mergeCell ref="AA17:AC17"/>
    <mergeCell ref="AD17:AE17"/>
    <mergeCell ref="C22:I22"/>
    <mergeCell ref="J22:P22"/>
    <mergeCell ref="Q22:W22"/>
    <mergeCell ref="X22:Z22"/>
    <mergeCell ref="AA22:AC22"/>
    <mergeCell ref="AD22:AE22"/>
    <mergeCell ref="C21:I21"/>
    <mergeCell ref="J21:P21"/>
    <mergeCell ref="Q21:W21"/>
    <mergeCell ref="X21:Z21"/>
    <mergeCell ref="AA21:AC21"/>
    <mergeCell ref="AD21:AE21"/>
    <mergeCell ref="C20:I20"/>
    <mergeCell ref="J20:P20"/>
    <mergeCell ref="Q20:W20"/>
    <mergeCell ref="X20:Z20"/>
    <mergeCell ref="AA20:AC20"/>
    <mergeCell ref="AD20:AE20"/>
    <mergeCell ref="C25:I25"/>
    <mergeCell ref="J25:P25"/>
    <mergeCell ref="Q25:W25"/>
    <mergeCell ref="X25:Z25"/>
    <mergeCell ref="AA25:AC25"/>
    <mergeCell ref="AD25:AE25"/>
    <mergeCell ref="C24:I24"/>
    <mergeCell ref="J24:P24"/>
    <mergeCell ref="Q24:W24"/>
    <mergeCell ref="X24:Z24"/>
    <mergeCell ref="AA24:AC24"/>
    <mergeCell ref="AD24:AE24"/>
    <mergeCell ref="C23:I23"/>
    <mergeCell ref="J23:P23"/>
    <mergeCell ref="Q23:W23"/>
    <mergeCell ref="X23:Z23"/>
    <mergeCell ref="AA23:AC23"/>
    <mergeCell ref="AD23:AE23"/>
    <mergeCell ref="C28:I28"/>
    <mergeCell ref="J28:P28"/>
    <mergeCell ref="Q28:W28"/>
    <mergeCell ref="X28:Z28"/>
    <mergeCell ref="AA28:AC28"/>
    <mergeCell ref="AD28:AE28"/>
    <mergeCell ref="C27:I27"/>
    <mergeCell ref="J27:P27"/>
    <mergeCell ref="Q27:W27"/>
    <mergeCell ref="X27:Z27"/>
    <mergeCell ref="AA27:AC27"/>
    <mergeCell ref="AD27:AE27"/>
    <mergeCell ref="C26:I26"/>
    <mergeCell ref="J26:P26"/>
    <mergeCell ref="Q26:W26"/>
    <mergeCell ref="X26:Z26"/>
    <mergeCell ref="AA26:AC26"/>
    <mergeCell ref="AD26:AE26"/>
    <mergeCell ref="C31:I31"/>
    <mergeCell ref="J31:P31"/>
    <mergeCell ref="Q31:W31"/>
    <mergeCell ref="X31:Z31"/>
    <mergeCell ref="AA31:AC31"/>
    <mergeCell ref="AD31:AE31"/>
    <mergeCell ref="C30:I30"/>
    <mergeCell ref="J30:P30"/>
    <mergeCell ref="Q30:W30"/>
    <mergeCell ref="X30:Z30"/>
    <mergeCell ref="AA30:AC30"/>
    <mergeCell ref="AD30:AE30"/>
    <mergeCell ref="C29:I29"/>
    <mergeCell ref="J29:P29"/>
    <mergeCell ref="Q29:W29"/>
    <mergeCell ref="X29:Z29"/>
    <mergeCell ref="AA29:AC29"/>
    <mergeCell ref="AD29:AE29"/>
    <mergeCell ref="C34:I34"/>
    <mergeCell ref="J34:P34"/>
    <mergeCell ref="Q34:W34"/>
    <mergeCell ref="X34:Z34"/>
    <mergeCell ref="AA34:AC34"/>
    <mergeCell ref="AD34:AE34"/>
    <mergeCell ref="C33:I33"/>
    <mergeCell ref="J33:P33"/>
    <mergeCell ref="Q33:W33"/>
    <mergeCell ref="X33:Z33"/>
    <mergeCell ref="AA33:AC33"/>
    <mergeCell ref="AD33:AE33"/>
    <mergeCell ref="C32:I32"/>
    <mergeCell ref="J32:P32"/>
    <mergeCell ref="Q32:W32"/>
    <mergeCell ref="X32:Z32"/>
    <mergeCell ref="AA32:AC32"/>
    <mergeCell ref="AD32:AE32"/>
    <mergeCell ref="C37:I37"/>
    <mergeCell ref="J37:P37"/>
    <mergeCell ref="Q37:W37"/>
    <mergeCell ref="X37:Z37"/>
    <mergeCell ref="AA37:AC37"/>
    <mergeCell ref="AD37:AE37"/>
    <mergeCell ref="C36:I36"/>
    <mergeCell ref="J36:P36"/>
    <mergeCell ref="Q36:W36"/>
    <mergeCell ref="X36:Z36"/>
    <mergeCell ref="AA36:AC36"/>
    <mergeCell ref="AD36:AE36"/>
    <mergeCell ref="C35:I35"/>
    <mergeCell ref="J35:P35"/>
    <mergeCell ref="Q35:W35"/>
    <mergeCell ref="X35:Z35"/>
    <mergeCell ref="AA35:AC35"/>
    <mergeCell ref="AD35:AE35"/>
    <mergeCell ref="C40:I40"/>
    <mergeCell ref="J40:P40"/>
    <mergeCell ref="Q40:W40"/>
    <mergeCell ref="X40:Z40"/>
    <mergeCell ref="AA40:AC40"/>
    <mergeCell ref="AD40:AE40"/>
    <mergeCell ref="C39:I39"/>
    <mergeCell ref="J39:P39"/>
    <mergeCell ref="Q39:W39"/>
    <mergeCell ref="X39:Z39"/>
    <mergeCell ref="AA39:AC39"/>
    <mergeCell ref="AD39:AE39"/>
    <mergeCell ref="C38:I38"/>
    <mergeCell ref="J38:P38"/>
    <mergeCell ref="Q38:W38"/>
    <mergeCell ref="X38:Z38"/>
    <mergeCell ref="AA38:AC38"/>
    <mergeCell ref="AD38:AE38"/>
    <mergeCell ref="C43:I43"/>
    <mergeCell ref="J43:P43"/>
    <mergeCell ref="Q43:W43"/>
    <mergeCell ref="X43:Z43"/>
    <mergeCell ref="AA43:AC43"/>
    <mergeCell ref="AD43:AE43"/>
    <mergeCell ref="C42:I42"/>
    <mergeCell ref="J42:P42"/>
    <mergeCell ref="Q42:W42"/>
    <mergeCell ref="X42:Z42"/>
    <mergeCell ref="AA42:AC42"/>
    <mergeCell ref="AD42:AE42"/>
    <mergeCell ref="C41:I41"/>
    <mergeCell ref="J41:P41"/>
    <mergeCell ref="Q41:W41"/>
    <mergeCell ref="X41:Z41"/>
    <mergeCell ref="AA41:AC41"/>
    <mergeCell ref="AD41:AE41"/>
    <mergeCell ref="C46:I46"/>
    <mergeCell ref="J46:P46"/>
    <mergeCell ref="Q46:W46"/>
    <mergeCell ref="X46:Z46"/>
    <mergeCell ref="AA46:AC46"/>
    <mergeCell ref="AD46:AE46"/>
    <mergeCell ref="C45:I45"/>
    <mergeCell ref="J45:P45"/>
    <mergeCell ref="Q45:W45"/>
    <mergeCell ref="X45:Z45"/>
    <mergeCell ref="AA45:AC45"/>
    <mergeCell ref="AD45:AE45"/>
    <mergeCell ref="C44:I44"/>
    <mergeCell ref="J44:P44"/>
    <mergeCell ref="Q44:W44"/>
    <mergeCell ref="X44:Z44"/>
    <mergeCell ref="AA44:AC44"/>
    <mergeCell ref="AD44:AE44"/>
    <mergeCell ref="C49:I49"/>
    <mergeCell ref="J49:P49"/>
    <mergeCell ref="Q49:W49"/>
    <mergeCell ref="X49:Z49"/>
    <mergeCell ref="AA49:AC49"/>
    <mergeCell ref="AD49:AE49"/>
    <mergeCell ref="C48:I48"/>
    <mergeCell ref="J48:P48"/>
    <mergeCell ref="Q48:W48"/>
    <mergeCell ref="X48:Z48"/>
    <mergeCell ref="AA48:AC48"/>
    <mergeCell ref="AD48:AE48"/>
    <mergeCell ref="C47:I47"/>
    <mergeCell ref="J47:P47"/>
    <mergeCell ref="Q47:W47"/>
    <mergeCell ref="X47:Z47"/>
    <mergeCell ref="AA47:AC47"/>
    <mergeCell ref="AD47:AE47"/>
    <mergeCell ref="C52:I52"/>
    <mergeCell ref="J52:P52"/>
    <mergeCell ref="Q52:W52"/>
    <mergeCell ref="X52:Z52"/>
    <mergeCell ref="AA52:AC52"/>
    <mergeCell ref="AD52:AE52"/>
    <mergeCell ref="C51:I51"/>
    <mergeCell ref="J51:P51"/>
    <mergeCell ref="Q51:W51"/>
    <mergeCell ref="X51:Z51"/>
    <mergeCell ref="AA51:AC51"/>
    <mergeCell ref="AD51:AE51"/>
    <mergeCell ref="C50:I50"/>
    <mergeCell ref="J50:P50"/>
    <mergeCell ref="Q50:W50"/>
    <mergeCell ref="X50:Z50"/>
    <mergeCell ref="AA50:AC50"/>
    <mergeCell ref="AD50:AE50"/>
    <mergeCell ref="C55:I55"/>
    <mergeCell ref="J55:P55"/>
    <mergeCell ref="Q55:W55"/>
    <mergeCell ref="X55:Z55"/>
    <mergeCell ref="AA55:AC55"/>
    <mergeCell ref="AD55:AE55"/>
    <mergeCell ref="C54:I54"/>
    <mergeCell ref="J54:P54"/>
    <mergeCell ref="Q54:W54"/>
    <mergeCell ref="X54:Z54"/>
    <mergeCell ref="AA54:AC54"/>
    <mergeCell ref="AD54:AE54"/>
    <mergeCell ref="C53:I53"/>
    <mergeCell ref="J53:P53"/>
    <mergeCell ref="Q53:W53"/>
    <mergeCell ref="X53:Z53"/>
    <mergeCell ref="AA53:AC53"/>
    <mergeCell ref="AD53:AE53"/>
    <mergeCell ref="C58:I58"/>
    <mergeCell ref="J58:P58"/>
    <mergeCell ref="Q58:W58"/>
    <mergeCell ref="X58:Z58"/>
    <mergeCell ref="AA58:AC58"/>
    <mergeCell ref="AD58:AE58"/>
    <mergeCell ref="C57:I57"/>
    <mergeCell ref="J57:P57"/>
    <mergeCell ref="Q57:W57"/>
    <mergeCell ref="X57:Z57"/>
    <mergeCell ref="AA57:AC57"/>
    <mergeCell ref="AD57:AE57"/>
    <mergeCell ref="C56:I56"/>
    <mergeCell ref="J56:P56"/>
    <mergeCell ref="Q56:W56"/>
    <mergeCell ref="X56:Z56"/>
    <mergeCell ref="AA56:AC56"/>
    <mergeCell ref="AD56:AE56"/>
    <mergeCell ref="C61:I61"/>
    <mergeCell ref="J61:P61"/>
    <mergeCell ref="Q61:W61"/>
    <mergeCell ref="X61:Z61"/>
    <mergeCell ref="AA61:AC61"/>
    <mergeCell ref="AD61:AE61"/>
    <mergeCell ref="C60:I60"/>
    <mergeCell ref="J60:P60"/>
    <mergeCell ref="Q60:W60"/>
    <mergeCell ref="X60:Z60"/>
    <mergeCell ref="AA60:AC60"/>
    <mergeCell ref="AD60:AE60"/>
    <mergeCell ref="C59:I59"/>
    <mergeCell ref="J59:P59"/>
    <mergeCell ref="Q59:W59"/>
    <mergeCell ref="X59:Z59"/>
    <mergeCell ref="AA59:AC59"/>
    <mergeCell ref="AD59:AE59"/>
    <mergeCell ref="C64:I64"/>
    <mergeCell ref="J64:P64"/>
    <mergeCell ref="Q64:W64"/>
    <mergeCell ref="X64:Z64"/>
    <mergeCell ref="AA64:AC64"/>
    <mergeCell ref="AD64:AE64"/>
    <mergeCell ref="C63:I63"/>
    <mergeCell ref="J63:P63"/>
    <mergeCell ref="Q63:W63"/>
    <mergeCell ref="X63:Z63"/>
    <mergeCell ref="AA63:AC63"/>
    <mergeCell ref="AD63:AE63"/>
    <mergeCell ref="C62:I62"/>
    <mergeCell ref="J62:P62"/>
    <mergeCell ref="Q62:W62"/>
    <mergeCell ref="X62:Z62"/>
    <mergeCell ref="AA62:AC62"/>
    <mergeCell ref="AD62:AE62"/>
    <mergeCell ref="C67:I67"/>
    <mergeCell ref="J67:P67"/>
    <mergeCell ref="Q67:W67"/>
    <mergeCell ref="X67:Z67"/>
    <mergeCell ref="AA67:AC67"/>
    <mergeCell ref="AD67:AE67"/>
    <mergeCell ref="C66:I66"/>
    <mergeCell ref="J66:P66"/>
    <mergeCell ref="Q66:W66"/>
    <mergeCell ref="X66:Z66"/>
    <mergeCell ref="AA66:AC66"/>
    <mergeCell ref="AD66:AE66"/>
    <mergeCell ref="C65:I65"/>
    <mergeCell ref="J65:P65"/>
    <mergeCell ref="Q65:W65"/>
    <mergeCell ref="X65:Z65"/>
    <mergeCell ref="AA65:AC65"/>
    <mergeCell ref="AD65:AE65"/>
    <mergeCell ref="C70:I70"/>
    <mergeCell ref="J70:P70"/>
    <mergeCell ref="Q70:W70"/>
    <mergeCell ref="X70:Z70"/>
    <mergeCell ref="AA70:AC70"/>
    <mergeCell ref="AD70:AE70"/>
    <mergeCell ref="C69:I69"/>
    <mergeCell ref="J69:P69"/>
    <mergeCell ref="Q69:W69"/>
    <mergeCell ref="X69:Z69"/>
    <mergeCell ref="AA69:AC69"/>
    <mergeCell ref="AD69:AE69"/>
    <mergeCell ref="C68:I68"/>
    <mergeCell ref="J68:P68"/>
    <mergeCell ref="Q68:W68"/>
    <mergeCell ref="X68:Z68"/>
    <mergeCell ref="AA68:AC68"/>
    <mergeCell ref="AD68:AE68"/>
    <mergeCell ref="C73:I73"/>
    <mergeCell ref="J73:P73"/>
    <mergeCell ref="Q73:W73"/>
    <mergeCell ref="X73:Z73"/>
    <mergeCell ref="AA73:AC73"/>
    <mergeCell ref="AD73:AE73"/>
    <mergeCell ref="C72:I72"/>
    <mergeCell ref="J72:P72"/>
    <mergeCell ref="Q72:W72"/>
    <mergeCell ref="X72:Z72"/>
    <mergeCell ref="AA72:AC72"/>
    <mergeCell ref="AD72:AE72"/>
    <mergeCell ref="C71:I71"/>
    <mergeCell ref="J71:P71"/>
    <mergeCell ref="Q71:W71"/>
    <mergeCell ref="X71:Z71"/>
    <mergeCell ref="AA71:AC71"/>
    <mergeCell ref="AD71:AE71"/>
    <mergeCell ref="C76:I76"/>
    <mergeCell ref="J76:P76"/>
    <mergeCell ref="Q76:W76"/>
    <mergeCell ref="X76:Z76"/>
    <mergeCell ref="AA76:AC76"/>
    <mergeCell ref="AD76:AE76"/>
    <mergeCell ref="C75:I75"/>
    <mergeCell ref="J75:P75"/>
    <mergeCell ref="Q75:W75"/>
    <mergeCell ref="X75:Z75"/>
    <mergeCell ref="AA75:AC75"/>
    <mergeCell ref="AD75:AE75"/>
    <mergeCell ref="C74:I74"/>
    <mergeCell ref="J74:P74"/>
    <mergeCell ref="Q74:W74"/>
    <mergeCell ref="X74:Z74"/>
    <mergeCell ref="AA74:AC74"/>
    <mergeCell ref="AD74:AE74"/>
    <mergeCell ref="C79:I79"/>
    <mergeCell ref="J79:P79"/>
    <mergeCell ref="Q79:W79"/>
    <mergeCell ref="X79:Z79"/>
    <mergeCell ref="AA79:AC79"/>
    <mergeCell ref="AD79:AE79"/>
    <mergeCell ref="C78:I78"/>
    <mergeCell ref="J78:P78"/>
    <mergeCell ref="Q78:W78"/>
    <mergeCell ref="X78:Z78"/>
    <mergeCell ref="AA78:AC78"/>
    <mergeCell ref="AD78:AE78"/>
    <mergeCell ref="C77:I77"/>
    <mergeCell ref="J77:P77"/>
    <mergeCell ref="Q77:W77"/>
    <mergeCell ref="X77:Z77"/>
    <mergeCell ref="AA77:AC77"/>
    <mergeCell ref="AD77:AE77"/>
    <mergeCell ref="C82:I82"/>
    <mergeCell ref="J82:P82"/>
    <mergeCell ref="Q82:W82"/>
    <mergeCell ref="X82:Z82"/>
    <mergeCell ref="AA82:AC82"/>
    <mergeCell ref="AD82:AE82"/>
    <mergeCell ref="C81:I81"/>
    <mergeCell ref="J81:P81"/>
    <mergeCell ref="Q81:W81"/>
    <mergeCell ref="X81:Z81"/>
    <mergeCell ref="AA81:AC81"/>
    <mergeCell ref="AD81:AE81"/>
    <mergeCell ref="C80:I80"/>
    <mergeCell ref="J80:P80"/>
    <mergeCell ref="Q80:W80"/>
    <mergeCell ref="X80:Z80"/>
    <mergeCell ref="AA80:AC80"/>
    <mergeCell ref="AD80:AE80"/>
    <mergeCell ref="C85:I85"/>
    <mergeCell ref="J85:P85"/>
    <mergeCell ref="Q85:W85"/>
    <mergeCell ref="X85:Z85"/>
    <mergeCell ref="AA85:AC85"/>
    <mergeCell ref="AD85:AE85"/>
    <mergeCell ref="C84:I84"/>
    <mergeCell ref="J84:P84"/>
    <mergeCell ref="Q84:W84"/>
    <mergeCell ref="X84:Z84"/>
    <mergeCell ref="AA84:AC84"/>
    <mergeCell ref="AD84:AE84"/>
    <mergeCell ref="C83:I83"/>
    <mergeCell ref="J83:P83"/>
    <mergeCell ref="Q83:W83"/>
    <mergeCell ref="X83:Z83"/>
    <mergeCell ref="AA83:AC83"/>
    <mergeCell ref="AD83:AE83"/>
    <mergeCell ref="C88:I88"/>
    <mergeCell ref="J88:P88"/>
    <mergeCell ref="Q88:W88"/>
    <mergeCell ref="X88:Z88"/>
    <mergeCell ref="AA88:AC88"/>
    <mergeCell ref="AD88:AE88"/>
    <mergeCell ref="C87:I87"/>
    <mergeCell ref="J87:P87"/>
    <mergeCell ref="Q87:W87"/>
    <mergeCell ref="X87:Z87"/>
    <mergeCell ref="AA87:AC87"/>
    <mergeCell ref="AD87:AE87"/>
    <mergeCell ref="C86:I86"/>
    <mergeCell ref="J86:P86"/>
    <mergeCell ref="Q86:W86"/>
    <mergeCell ref="X86:Z86"/>
    <mergeCell ref="AA86:AC86"/>
    <mergeCell ref="AD86:AE86"/>
    <mergeCell ref="C91:I91"/>
    <mergeCell ref="J91:P91"/>
    <mergeCell ref="Q91:W91"/>
    <mergeCell ref="X91:Z91"/>
    <mergeCell ref="AA91:AC91"/>
    <mergeCell ref="AD91:AE91"/>
    <mergeCell ref="C90:I90"/>
    <mergeCell ref="J90:P90"/>
    <mergeCell ref="Q90:W90"/>
    <mergeCell ref="X90:Z90"/>
    <mergeCell ref="AA90:AC90"/>
    <mergeCell ref="AD90:AE90"/>
    <mergeCell ref="C89:I89"/>
    <mergeCell ref="J89:P89"/>
    <mergeCell ref="Q89:W89"/>
    <mergeCell ref="X89:Z89"/>
    <mergeCell ref="AA89:AC89"/>
    <mergeCell ref="AD89:AE89"/>
    <mergeCell ref="C94:I94"/>
    <mergeCell ref="J94:P94"/>
    <mergeCell ref="Q94:W94"/>
    <mergeCell ref="X94:Z94"/>
    <mergeCell ref="AA94:AC94"/>
    <mergeCell ref="AD94:AE94"/>
    <mergeCell ref="C93:I93"/>
    <mergeCell ref="J93:P93"/>
    <mergeCell ref="Q93:W93"/>
    <mergeCell ref="X93:Z93"/>
    <mergeCell ref="AA93:AC93"/>
    <mergeCell ref="AD93:AE93"/>
    <mergeCell ref="C92:I92"/>
    <mergeCell ref="J92:P92"/>
    <mergeCell ref="Q92:W92"/>
    <mergeCell ref="X92:Z92"/>
    <mergeCell ref="AA92:AC92"/>
    <mergeCell ref="AD92:AE92"/>
    <mergeCell ref="C97:I97"/>
    <mergeCell ref="J97:P97"/>
    <mergeCell ref="Q97:W97"/>
    <mergeCell ref="X97:Z97"/>
    <mergeCell ref="AA97:AC97"/>
    <mergeCell ref="AD97:AE97"/>
    <mergeCell ref="C96:I96"/>
    <mergeCell ref="J96:P96"/>
    <mergeCell ref="Q96:W96"/>
    <mergeCell ref="X96:Z96"/>
    <mergeCell ref="AA96:AC96"/>
    <mergeCell ref="AD96:AE96"/>
    <mergeCell ref="C95:I95"/>
    <mergeCell ref="J95:P95"/>
    <mergeCell ref="Q95:W95"/>
    <mergeCell ref="X95:Z95"/>
    <mergeCell ref="AA95:AC95"/>
    <mergeCell ref="AD95:AE95"/>
    <mergeCell ref="C100:I100"/>
    <mergeCell ref="J100:P100"/>
    <mergeCell ref="Q100:W100"/>
    <mergeCell ref="X100:Z100"/>
    <mergeCell ref="AA100:AC100"/>
    <mergeCell ref="AD100:AE100"/>
    <mergeCell ref="C99:I99"/>
    <mergeCell ref="J99:P99"/>
    <mergeCell ref="Q99:W99"/>
    <mergeCell ref="X99:Z99"/>
    <mergeCell ref="AA99:AC99"/>
    <mergeCell ref="AD99:AE99"/>
    <mergeCell ref="C98:I98"/>
    <mergeCell ref="J98:P98"/>
    <mergeCell ref="Q98:W98"/>
    <mergeCell ref="X98:Z98"/>
    <mergeCell ref="AA98:AC98"/>
    <mergeCell ref="AD98:AE98"/>
    <mergeCell ref="C103:I103"/>
    <mergeCell ref="J103:P103"/>
    <mergeCell ref="Q103:W103"/>
    <mergeCell ref="X103:Z103"/>
    <mergeCell ref="AA103:AC103"/>
    <mergeCell ref="AD103:AE103"/>
    <mergeCell ref="C102:I102"/>
    <mergeCell ref="J102:P102"/>
    <mergeCell ref="Q102:W102"/>
    <mergeCell ref="X102:Z102"/>
    <mergeCell ref="AA102:AC102"/>
    <mergeCell ref="AD102:AE102"/>
    <mergeCell ref="C101:I101"/>
    <mergeCell ref="J101:P101"/>
    <mergeCell ref="Q101:W101"/>
    <mergeCell ref="X101:Z101"/>
    <mergeCell ref="AA101:AC101"/>
    <mergeCell ref="AD101:AE101"/>
    <mergeCell ref="C106:I106"/>
    <mergeCell ref="J106:P106"/>
    <mergeCell ref="Q106:W106"/>
    <mergeCell ref="X106:Z106"/>
    <mergeCell ref="AA106:AC106"/>
    <mergeCell ref="AD106:AE106"/>
    <mergeCell ref="C105:I105"/>
    <mergeCell ref="J105:P105"/>
    <mergeCell ref="Q105:W105"/>
    <mergeCell ref="X105:Z105"/>
    <mergeCell ref="AA105:AC105"/>
    <mergeCell ref="AD105:AE105"/>
    <mergeCell ref="C104:I104"/>
    <mergeCell ref="J104:P104"/>
    <mergeCell ref="Q104:W104"/>
    <mergeCell ref="X104:Z104"/>
    <mergeCell ref="AA104:AC104"/>
    <mergeCell ref="AD104:AE104"/>
    <mergeCell ref="C109:I109"/>
    <mergeCell ref="J109:P109"/>
    <mergeCell ref="Q109:W109"/>
    <mergeCell ref="X109:Z109"/>
    <mergeCell ref="AA109:AC109"/>
    <mergeCell ref="AD109:AE109"/>
    <mergeCell ref="C108:I108"/>
    <mergeCell ref="J108:P108"/>
    <mergeCell ref="Q108:W108"/>
    <mergeCell ref="X108:Z108"/>
    <mergeCell ref="AA108:AC108"/>
    <mergeCell ref="AD108:AE108"/>
    <mergeCell ref="C107:I107"/>
    <mergeCell ref="J107:P107"/>
    <mergeCell ref="Q107:W107"/>
    <mergeCell ref="X107:Z107"/>
    <mergeCell ref="AA107:AC107"/>
    <mergeCell ref="AD107:AE107"/>
    <mergeCell ref="C112:I112"/>
    <mergeCell ref="J112:P112"/>
    <mergeCell ref="Q112:W112"/>
    <mergeCell ref="X112:Z112"/>
    <mergeCell ref="AA112:AC112"/>
    <mergeCell ref="AD112:AE112"/>
    <mergeCell ref="C111:I111"/>
    <mergeCell ref="J111:P111"/>
    <mergeCell ref="Q111:W111"/>
    <mergeCell ref="X111:Z111"/>
    <mergeCell ref="AA111:AC111"/>
    <mergeCell ref="AD111:AE111"/>
    <mergeCell ref="C110:I110"/>
    <mergeCell ref="J110:P110"/>
    <mergeCell ref="Q110:W110"/>
    <mergeCell ref="X110:Z110"/>
    <mergeCell ref="AA110:AC110"/>
    <mergeCell ref="AD110:AE110"/>
    <mergeCell ref="C115:I115"/>
    <mergeCell ref="J115:P115"/>
    <mergeCell ref="Q115:W115"/>
    <mergeCell ref="X115:Z115"/>
    <mergeCell ref="AA115:AC115"/>
    <mergeCell ref="AD115:AE115"/>
    <mergeCell ref="C114:I114"/>
    <mergeCell ref="J114:P114"/>
    <mergeCell ref="Q114:W114"/>
    <mergeCell ref="X114:Z114"/>
    <mergeCell ref="AA114:AC114"/>
    <mergeCell ref="AD114:AE114"/>
    <mergeCell ref="C113:I113"/>
    <mergeCell ref="J113:P113"/>
    <mergeCell ref="Q113:W113"/>
    <mergeCell ref="X113:Z113"/>
    <mergeCell ref="AA113:AC113"/>
    <mergeCell ref="AD113:AE113"/>
    <mergeCell ref="C118:I118"/>
    <mergeCell ref="J118:P118"/>
    <mergeCell ref="Q118:W118"/>
    <mergeCell ref="X118:Z118"/>
    <mergeCell ref="AA118:AC118"/>
    <mergeCell ref="AD118:AE118"/>
    <mergeCell ref="C117:I117"/>
    <mergeCell ref="J117:P117"/>
    <mergeCell ref="Q117:W117"/>
    <mergeCell ref="X117:Z117"/>
    <mergeCell ref="AA117:AC117"/>
    <mergeCell ref="AD117:AE117"/>
    <mergeCell ref="C116:I116"/>
    <mergeCell ref="J116:P116"/>
    <mergeCell ref="Q116:W116"/>
    <mergeCell ref="X116:Z116"/>
    <mergeCell ref="AA116:AC116"/>
    <mergeCell ref="AD116:AE116"/>
    <mergeCell ref="C121:I121"/>
    <mergeCell ref="J121:P121"/>
    <mergeCell ref="Q121:W121"/>
    <mergeCell ref="X121:Z121"/>
    <mergeCell ref="AA121:AC121"/>
    <mergeCell ref="AD121:AE121"/>
    <mergeCell ref="C120:I120"/>
    <mergeCell ref="J120:P120"/>
    <mergeCell ref="Q120:W120"/>
    <mergeCell ref="X120:Z120"/>
    <mergeCell ref="AA120:AC120"/>
    <mergeCell ref="AD120:AE120"/>
    <mergeCell ref="C119:I119"/>
    <mergeCell ref="J119:P119"/>
    <mergeCell ref="Q119:W119"/>
    <mergeCell ref="X119:Z119"/>
    <mergeCell ref="AA119:AC119"/>
    <mergeCell ref="AD119:AE119"/>
    <mergeCell ref="C124:I124"/>
    <mergeCell ref="J124:P124"/>
    <mergeCell ref="Q124:W124"/>
    <mergeCell ref="X124:Z124"/>
    <mergeCell ref="AA124:AC124"/>
    <mergeCell ref="AD124:AE124"/>
    <mergeCell ref="C123:I123"/>
    <mergeCell ref="J123:P123"/>
    <mergeCell ref="Q123:W123"/>
    <mergeCell ref="X123:Z123"/>
    <mergeCell ref="AA123:AC123"/>
    <mergeCell ref="AD123:AE123"/>
    <mergeCell ref="C122:I122"/>
    <mergeCell ref="J122:P122"/>
    <mergeCell ref="Q122:W122"/>
    <mergeCell ref="X122:Z122"/>
    <mergeCell ref="AA122:AC122"/>
    <mergeCell ref="AD122:AE122"/>
    <mergeCell ref="C127:I127"/>
    <mergeCell ref="J127:P127"/>
    <mergeCell ref="Q127:W127"/>
    <mergeCell ref="X127:Z127"/>
    <mergeCell ref="AA127:AC127"/>
    <mergeCell ref="AD127:AE127"/>
    <mergeCell ref="C126:I126"/>
    <mergeCell ref="J126:P126"/>
    <mergeCell ref="Q126:W126"/>
    <mergeCell ref="X126:Z126"/>
    <mergeCell ref="AA126:AC126"/>
    <mergeCell ref="AD126:AE126"/>
    <mergeCell ref="C125:I125"/>
    <mergeCell ref="J125:P125"/>
    <mergeCell ref="Q125:W125"/>
    <mergeCell ref="X125:Z125"/>
    <mergeCell ref="AA125:AC125"/>
    <mergeCell ref="AD125:AE125"/>
    <mergeCell ref="C130:I130"/>
    <mergeCell ref="J130:P130"/>
    <mergeCell ref="Q130:W130"/>
    <mergeCell ref="X130:Z130"/>
    <mergeCell ref="AA130:AC130"/>
    <mergeCell ref="AD130:AE130"/>
    <mergeCell ref="C129:I129"/>
    <mergeCell ref="J129:P129"/>
    <mergeCell ref="Q129:W129"/>
    <mergeCell ref="X129:Z129"/>
    <mergeCell ref="AA129:AC129"/>
    <mergeCell ref="AD129:AE129"/>
    <mergeCell ref="C128:I128"/>
    <mergeCell ref="J128:P128"/>
    <mergeCell ref="Q128:W128"/>
    <mergeCell ref="X128:Z128"/>
    <mergeCell ref="AA128:AC128"/>
    <mergeCell ref="AD128:AE128"/>
    <mergeCell ref="C133:I133"/>
    <mergeCell ref="J133:P133"/>
    <mergeCell ref="Q133:W133"/>
    <mergeCell ref="X133:Z133"/>
    <mergeCell ref="AA133:AC133"/>
    <mergeCell ref="AD133:AE133"/>
    <mergeCell ref="C132:I132"/>
    <mergeCell ref="J132:P132"/>
    <mergeCell ref="Q132:W132"/>
    <mergeCell ref="X132:Z132"/>
    <mergeCell ref="AA132:AC132"/>
    <mergeCell ref="AD132:AE132"/>
    <mergeCell ref="C131:I131"/>
    <mergeCell ref="J131:P131"/>
    <mergeCell ref="Q131:W131"/>
    <mergeCell ref="X131:Z131"/>
    <mergeCell ref="AA131:AC131"/>
    <mergeCell ref="AD131:AE131"/>
    <mergeCell ref="C136:I136"/>
    <mergeCell ref="J136:P136"/>
    <mergeCell ref="Q136:W136"/>
    <mergeCell ref="X136:Z136"/>
    <mergeCell ref="AA136:AC136"/>
    <mergeCell ref="AD136:AE136"/>
    <mergeCell ref="C135:I135"/>
    <mergeCell ref="J135:P135"/>
    <mergeCell ref="Q135:W135"/>
    <mergeCell ref="X135:Z135"/>
    <mergeCell ref="AA135:AC135"/>
    <mergeCell ref="AD135:AE135"/>
    <mergeCell ref="C134:I134"/>
    <mergeCell ref="J134:P134"/>
    <mergeCell ref="Q134:W134"/>
    <mergeCell ref="X134:Z134"/>
    <mergeCell ref="AA134:AC134"/>
    <mergeCell ref="AD134:AE134"/>
    <mergeCell ref="C139:I139"/>
    <mergeCell ref="J139:P139"/>
    <mergeCell ref="Q139:W139"/>
    <mergeCell ref="X139:Z139"/>
    <mergeCell ref="AA139:AC139"/>
    <mergeCell ref="AD139:AE139"/>
    <mergeCell ref="C138:I138"/>
    <mergeCell ref="J138:P138"/>
    <mergeCell ref="Q138:W138"/>
    <mergeCell ref="X138:Z138"/>
    <mergeCell ref="AA138:AC138"/>
    <mergeCell ref="AD138:AE138"/>
    <mergeCell ref="C137:I137"/>
    <mergeCell ref="J137:P137"/>
    <mergeCell ref="Q137:W137"/>
    <mergeCell ref="X137:Z137"/>
    <mergeCell ref="AA137:AC137"/>
    <mergeCell ref="AD137:AE137"/>
    <mergeCell ref="C142:I142"/>
    <mergeCell ref="J142:P142"/>
    <mergeCell ref="Q142:W142"/>
    <mergeCell ref="X142:Z142"/>
    <mergeCell ref="AA142:AC142"/>
    <mergeCell ref="AD142:AE142"/>
    <mergeCell ref="C141:I141"/>
    <mergeCell ref="J141:P141"/>
    <mergeCell ref="Q141:W141"/>
    <mergeCell ref="X141:Z141"/>
    <mergeCell ref="AA141:AC141"/>
    <mergeCell ref="AD141:AE141"/>
    <mergeCell ref="C140:I140"/>
    <mergeCell ref="J140:P140"/>
    <mergeCell ref="Q140:W140"/>
    <mergeCell ref="X140:Z140"/>
    <mergeCell ref="AA140:AC140"/>
    <mergeCell ref="AD140:AE140"/>
    <mergeCell ref="C145:I145"/>
    <mergeCell ref="J145:P145"/>
    <mergeCell ref="Q145:W145"/>
    <mergeCell ref="X145:Z145"/>
    <mergeCell ref="AA145:AC145"/>
    <mergeCell ref="AD145:AE145"/>
    <mergeCell ref="C144:I144"/>
    <mergeCell ref="J144:P144"/>
    <mergeCell ref="Q144:W144"/>
    <mergeCell ref="X144:Z144"/>
    <mergeCell ref="AA144:AC144"/>
    <mergeCell ref="AD144:AE144"/>
    <mergeCell ref="C143:I143"/>
    <mergeCell ref="J143:P143"/>
    <mergeCell ref="Q143:W143"/>
    <mergeCell ref="X143:Z143"/>
    <mergeCell ref="AA143:AC143"/>
    <mergeCell ref="AD143:AE143"/>
    <mergeCell ref="C148:I148"/>
    <mergeCell ref="J148:P148"/>
    <mergeCell ref="Q148:W148"/>
    <mergeCell ref="X148:Z148"/>
    <mergeCell ref="AA148:AC148"/>
    <mergeCell ref="AD148:AE148"/>
    <mergeCell ref="C147:I147"/>
    <mergeCell ref="J147:P147"/>
    <mergeCell ref="Q147:W147"/>
    <mergeCell ref="X147:Z147"/>
    <mergeCell ref="AA147:AC147"/>
    <mergeCell ref="AD147:AE147"/>
    <mergeCell ref="C146:I146"/>
    <mergeCell ref="J146:P146"/>
    <mergeCell ref="Q146:W146"/>
    <mergeCell ref="X146:Z146"/>
    <mergeCell ref="AA146:AC146"/>
    <mergeCell ref="AD146:AE146"/>
    <mergeCell ref="C151:I151"/>
    <mergeCell ref="J151:P151"/>
    <mergeCell ref="Q151:W151"/>
    <mergeCell ref="X151:Z151"/>
    <mergeCell ref="AA151:AC151"/>
    <mergeCell ref="AD151:AE151"/>
    <mergeCell ref="C150:I150"/>
    <mergeCell ref="J150:P150"/>
    <mergeCell ref="Q150:W150"/>
    <mergeCell ref="X150:Z150"/>
    <mergeCell ref="AA150:AC150"/>
    <mergeCell ref="AD150:AE150"/>
    <mergeCell ref="C149:I149"/>
    <mergeCell ref="J149:P149"/>
    <mergeCell ref="Q149:W149"/>
    <mergeCell ref="X149:Z149"/>
    <mergeCell ref="AA149:AC149"/>
    <mergeCell ref="AD149:AE149"/>
    <mergeCell ref="C154:I154"/>
    <mergeCell ref="J154:P154"/>
    <mergeCell ref="Q154:W154"/>
    <mergeCell ref="X154:Z154"/>
    <mergeCell ref="AA154:AC154"/>
    <mergeCell ref="AD154:AE154"/>
    <mergeCell ref="C153:I153"/>
    <mergeCell ref="J153:P153"/>
    <mergeCell ref="Q153:W153"/>
    <mergeCell ref="X153:Z153"/>
    <mergeCell ref="AA153:AC153"/>
    <mergeCell ref="AD153:AE153"/>
    <mergeCell ref="C152:I152"/>
    <mergeCell ref="J152:P152"/>
    <mergeCell ref="Q152:W152"/>
    <mergeCell ref="X152:Z152"/>
    <mergeCell ref="AA152:AC152"/>
    <mergeCell ref="AD152:AE152"/>
    <mergeCell ref="C157:I157"/>
    <mergeCell ref="J157:P157"/>
    <mergeCell ref="Q157:W157"/>
    <mergeCell ref="X157:Z157"/>
    <mergeCell ref="AA157:AC157"/>
    <mergeCell ref="AD157:AE157"/>
    <mergeCell ref="C156:I156"/>
    <mergeCell ref="J156:P156"/>
    <mergeCell ref="Q156:W156"/>
    <mergeCell ref="X156:Z156"/>
    <mergeCell ref="AA156:AC156"/>
    <mergeCell ref="AD156:AE156"/>
    <mergeCell ref="C155:I155"/>
    <mergeCell ref="J155:P155"/>
    <mergeCell ref="Q155:W155"/>
    <mergeCell ref="X155:Z155"/>
    <mergeCell ref="AA155:AC155"/>
    <mergeCell ref="AD155:AE155"/>
    <mergeCell ref="C160:I160"/>
    <mergeCell ref="J160:P160"/>
    <mergeCell ref="Q160:W160"/>
    <mergeCell ref="X160:Z160"/>
    <mergeCell ref="AA160:AC160"/>
    <mergeCell ref="AD160:AE160"/>
    <mergeCell ref="C159:I159"/>
    <mergeCell ref="J159:P159"/>
    <mergeCell ref="Q159:W159"/>
    <mergeCell ref="X159:Z159"/>
    <mergeCell ref="AA159:AC159"/>
    <mergeCell ref="AD159:AE159"/>
    <mergeCell ref="C158:I158"/>
    <mergeCell ref="J158:P158"/>
    <mergeCell ref="Q158:W158"/>
    <mergeCell ref="X158:Z158"/>
    <mergeCell ref="AA158:AC158"/>
    <mergeCell ref="AD158:AE158"/>
    <mergeCell ref="C163:I163"/>
    <mergeCell ref="J163:P163"/>
    <mergeCell ref="Q163:W163"/>
    <mergeCell ref="X163:Z163"/>
    <mergeCell ref="AA163:AC163"/>
    <mergeCell ref="AD163:AE163"/>
    <mergeCell ref="C162:I162"/>
    <mergeCell ref="J162:P162"/>
    <mergeCell ref="Q162:W162"/>
    <mergeCell ref="X162:Z162"/>
    <mergeCell ref="AA162:AC162"/>
    <mergeCell ref="AD162:AE162"/>
    <mergeCell ref="C161:I161"/>
    <mergeCell ref="J161:P161"/>
    <mergeCell ref="Q161:W161"/>
    <mergeCell ref="X161:Z161"/>
    <mergeCell ref="AA161:AC161"/>
    <mergeCell ref="AD161:AE161"/>
    <mergeCell ref="C166:I166"/>
    <mergeCell ref="J166:P166"/>
    <mergeCell ref="Q166:W166"/>
    <mergeCell ref="X166:Z166"/>
    <mergeCell ref="AA166:AC166"/>
    <mergeCell ref="AD166:AE166"/>
    <mergeCell ref="C165:I165"/>
    <mergeCell ref="J165:P165"/>
    <mergeCell ref="Q165:W165"/>
    <mergeCell ref="X165:Z165"/>
    <mergeCell ref="AA165:AC165"/>
    <mergeCell ref="AD165:AE165"/>
    <mergeCell ref="C164:I164"/>
    <mergeCell ref="J164:P164"/>
    <mergeCell ref="Q164:W164"/>
    <mergeCell ref="X164:Z164"/>
    <mergeCell ref="AA164:AC164"/>
    <mergeCell ref="AD164:AE164"/>
    <mergeCell ref="C169:I169"/>
    <mergeCell ref="J169:P169"/>
    <mergeCell ref="Q169:W169"/>
    <mergeCell ref="X169:Z169"/>
    <mergeCell ref="AA169:AC169"/>
    <mergeCell ref="AD169:AE169"/>
    <mergeCell ref="C168:I168"/>
    <mergeCell ref="J168:P168"/>
    <mergeCell ref="Q168:W168"/>
    <mergeCell ref="X168:Z168"/>
    <mergeCell ref="AA168:AC168"/>
    <mergeCell ref="AD168:AE168"/>
    <mergeCell ref="C167:I167"/>
    <mergeCell ref="J167:P167"/>
    <mergeCell ref="Q167:W167"/>
    <mergeCell ref="X167:Z167"/>
    <mergeCell ref="AA167:AC167"/>
    <mergeCell ref="AD167:AE167"/>
    <mergeCell ref="C172:I172"/>
    <mergeCell ref="J172:P172"/>
    <mergeCell ref="Q172:W172"/>
    <mergeCell ref="X172:Z172"/>
    <mergeCell ref="AA172:AC172"/>
    <mergeCell ref="AD172:AE172"/>
    <mergeCell ref="C171:I171"/>
    <mergeCell ref="J171:P171"/>
    <mergeCell ref="Q171:W171"/>
    <mergeCell ref="X171:Z171"/>
    <mergeCell ref="AA171:AC171"/>
    <mergeCell ref="AD171:AE171"/>
    <mergeCell ref="C170:I170"/>
    <mergeCell ref="J170:P170"/>
    <mergeCell ref="Q170:W170"/>
    <mergeCell ref="X170:Z170"/>
    <mergeCell ref="AA170:AC170"/>
    <mergeCell ref="AD170:AE170"/>
    <mergeCell ref="C175:I175"/>
    <mergeCell ref="J175:P175"/>
    <mergeCell ref="Q175:W175"/>
    <mergeCell ref="X175:Z175"/>
    <mergeCell ref="AA175:AC175"/>
    <mergeCell ref="AD175:AE175"/>
    <mergeCell ref="C174:I174"/>
    <mergeCell ref="J174:P174"/>
    <mergeCell ref="Q174:W174"/>
    <mergeCell ref="X174:Z174"/>
    <mergeCell ref="AA174:AC174"/>
    <mergeCell ref="AD174:AE174"/>
    <mergeCell ref="C173:I173"/>
    <mergeCell ref="J173:P173"/>
    <mergeCell ref="Q173:W173"/>
    <mergeCell ref="X173:Z173"/>
    <mergeCell ref="AA173:AC173"/>
    <mergeCell ref="AD173:AE173"/>
    <mergeCell ref="C178:I178"/>
    <mergeCell ref="J178:P178"/>
    <mergeCell ref="Q178:W178"/>
    <mergeCell ref="X178:Z178"/>
    <mergeCell ref="AA178:AC178"/>
    <mergeCell ref="AD178:AE178"/>
    <mergeCell ref="C177:I177"/>
    <mergeCell ref="J177:P177"/>
    <mergeCell ref="Q177:W177"/>
    <mergeCell ref="X177:Z177"/>
    <mergeCell ref="AA177:AC177"/>
    <mergeCell ref="AD177:AE177"/>
    <mergeCell ref="C176:I176"/>
    <mergeCell ref="J176:P176"/>
    <mergeCell ref="Q176:W176"/>
    <mergeCell ref="X176:Z176"/>
    <mergeCell ref="AA176:AC176"/>
    <mergeCell ref="AD176:AE176"/>
    <mergeCell ref="C181:I181"/>
    <mergeCell ref="J181:P181"/>
    <mergeCell ref="Q181:W181"/>
    <mergeCell ref="X181:Z181"/>
    <mergeCell ref="AA181:AC181"/>
    <mergeCell ref="AD181:AE181"/>
    <mergeCell ref="C180:I180"/>
    <mergeCell ref="J180:P180"/>
    <mergeCell ref="Q180:W180"/>
    <mergeCell ref="X180:Z180"/>
    <mergeCell ref="AA180:AC180"/>
    <mergeCell ref="AD180:AE180"/>
    <mergeCell ref="C179:I179"/>
    <mergeCell ref="J179:P179"/>
    <mergeCell ref="Q179:W179"/>
    <mergeCell ref="X179:Z179"/>
    <mergeCell ref="AA179:AC179"/>
    <mergeCell ref="AD179:AE179"/>
    <mergeCell ref="C184:I184"/>
    <mergeCell ref="J184:P184"/>
    <mergeCell ref="Q184:W184"/>
    <mergeCell ref="X184:Z184"/>
    <mergeCell ref="AA184:AC184"/>
    <mergeCell ref="AD184:AE184"/>
    <mergeCell ref="C183:I183"/>
    <mergeCell ref="J183:P183"/>
    <mergeCell ref="Q183:W183"/>
    <mergeCell ref="X183:Z183"/>
    <mergeCell ref="AA183:AC183"/>
    <mergeCell ref="AD183:AE183"/>
    <mergeCell ref="C182:I182"/>
    <mergeCell ref="J182:P182"/>
    <mergeCell ref="Q182:W182"/>
    <mergeCell ref="X182:Z182"/>
    <mergeCell ref="AA182:AC182"/>
    <mergeCell ref="AD182:AE182"/>
    <mergeCell ref="C187:I187"/>
    <mergeCell ref="J187:P187"/>
    <mergeCell ref="Q187:W187"/>
    <mergeCell ref="X187:Z187"/>
    <mergeCell ref="AA187:AC187"/>
    <mergeCell ref="AD187:AE187"/>
    <mergeCell ref="C186:I186"/>
    <mergeCell ref="J186:P186"/>
    <mergeCell ref="Q186:W186"/>
    <mergeCell ref="X186:Z186"/>
    <mergeCell ref="AA186:AC186"/>
    <mergeCell ref="AD186:AE186"/>
    <mergeCell ref="C185:I185"/>
    <mergeCell ref="J185:P185"/>
    <mergeCell ref="Q185:W185"/>
    <mergeCell ref="X185:Z185"/>
    <mergeCell ref="AA185:AC185"/>
    <mergeCell ref="AD185:AE185"/>
    <mergeCell ref="C190:I190"/>
    <mergeCell ref="J190:P190"/>
    <mergeCell ref="Q190:W190"/>
    <mergeCell ref="X190:Z190"/>
    <mergeCell ref="AA190:AC190"/>
    <mergeCell ref="AD190:AE190"/>
    <mergeCell ref="C189:I189"/>
    <mergeCell ref="J189:P189"/>
    <mergeCell ref="Q189:W189"/>
    <mergeCell ref="X189:Z189"/>
    <mergeCell ref="AA189:AC189"/>
    <mergeCell ref="AD189:AE189"/>
    <mergeCell ref="C188:I188"/>
    <mergeCell ref="J188:P188"/>
    <mergeCell ref="Q188:W188"/>
    <mergeCell ref="X188:Z188"/>
    <mergeCell ref="AA188:AC188"/>
    <mergeCell ref="AD188:AE188"/>
    <mergeCell ref="C193:I193"/>
    <mergeCell ref="J193:P193"/>
    <mergeCell ref="Q193:W193"/>
    <mergeCell ref="X193:Z193"/>
    <mergeCell ref="AA193:AC193"/>
    <mergeCell ref="AD193:AE193"/>
    <mergeCell ref="C192:I192"/>
    <mergeCell ref="J192:P192"/>
    <mergeCell ref="Q192:W192"/>
    <mergeCell ref="X192:Z192"/>
    <mergeCell ref="AA192:AC192"/>
    <mergeCell ref="AD192:AE192"/>
    <mergeCell ref="C191:I191"/>
    <mergeCell ref="J191:P191"/>
    <mergeCell ref="Q191:W191"/>
    <mergeCell ref="X191:Z191"/>
    <mergeCell ref="AA191:AC191"/>
    <mergeCell ref="AD191:AE191"/>
    <mergeCell ref="C196:I196"/>
    <mergeCell ref="J196:P196"/>
    <mergeCell ref="Q196:W196"/>
    <mergeCell ref="X196:Z196"/>
    <mergeCell ref="AA196:AC196"/>
    <mergeCell ref="AD196:AE196"/>
    <mergeCell ref="C195:I195"/>
    <mergeCell ref="J195:P195"/>
    <mergeCell ref="Q195:W195"/>
    <mergeCell ref="X195:Z195"/>
    <mergeCell ref="AA195:AC195"/>
    <mergeCell ref="AD195:AE195"/>
    <mergeCell ref="C194:I194"/>
    <mergeCell ref="J194:P194"/>
    <mergeCell ref="Q194:W194"/>
    <mergeCell ref="X194:Z194"/>
    <mergeCell ref="AA194:AC194"/>
    <mergeCell ref="AD194:AE194"/>
    <mergeCell ref="C199:I199"/>
    <mergeCell ref="J199:P199"/>
    <mergeCell ref="Q199:W199"/>
    <mergeCell ref="X199:Z199"/>
    <mergeCell ref="AA199:AC199"/>
    <mergeCell ref="AD199:AE199"/>
    <mergeCell ref="C198:I198"/>
    <mergeCell ref="J198:P198"/>
    <mergeCell ref="Q198:W198"/>
    <mergeCell ref="X198:Z198"/>
    <mergeCell ref="AA198:AC198"/>
    <mergeCell ref="AD198:AE198"/>
    <mergeCell ref="C197:I197"/>
    <mergeCell ref="J197:P197"/>
    <mergeCell ref="Q197:W197"/>
    <mergeCell ref="X197:Z197"/>
    <mergeCell ref="AA197:AC197"/>
    <mergeCell ref="AD197:AE197"/>
    <mergeCell ref="C202:I202"/>
    <mergeCell ref="J202:P202"/>
    <mergeCell ref="Q202:W202"/>
    <mergeCell ref="X202:Z202"/>
    <mergeCell ref="AA202:AC202"/>
    <mergeCell ref="AD202:AE202"/>
    <mergeCell ref="C201:I201"/>
    <mergeCell ref="J201:P201"/>
    <mergeCell ref="Q201:W201"/>
    <mergeCell ref="X201:Z201"/>
    <mergeCell ref="AA201:AC201"/>
    <mergeCell ref="AD201:AE201"/>
    <mergeCell ref="C200:I200"/>
    <mergeCell ref="J200:P200"/>
    <mergeCell ref="Q200:W200"/>
    <mergeCell ref="X200:Z200"/>
    <mergeCell ref="AA200:AC200"/>
    <mergeCell ref="AD200:AE200"/>
    <mergeCell ref="C205:I205"/>
    <mergeCell ref="J205:P205"/>
    <mergeCell ref="Q205:W205"/>
    <mergeCell ref="X205:Z205"/>
    <mergeCell ref="AA205:AC205"/>
    <mergeCell ref="AD205:AE205"/>
    <mergeCell ref="C204:I204"/>
    <mergeCell ref="J204:P204"/>
    <mergeCell ref="Q204:W204"/>
    <mergeCell ref="X204:Z204"/>
    <mergeCell ref="AA204:AC204"/>
    <mergeCell ref="AD204:AE204"/>
    <mergeCell ref="C203:I203"/>
    <mergeCell ref="J203:P203"/>
    <mergeCell ref="Q203:W203"/>
    <mergeCell ref="X203:Z203"/>
    <mergeCell ref="AA203:AC203"/>
    <mergeCell ref="AD203:AE203"/>
    <mergeCell ref="C208:I208"/>
    <mergeCell ref="J208:P208"/>
    <mergeCell ref="Q208:W208"/>
    <mergeCell ref="X208:Z208"/>
    <mergeCell ref="AA208:AC208"/>
    <mergeCell ref="AD208:AE208"/>
    <mergeCell ref="C207:I207"/>
    <mergeCell ref="J207:P207"/>
    <mergeCell ref="Q207:W207"/>
    <mergeCell ref="X207:Z207"/>
    <mergeCell ref="AA207:AC207"/>
    <mergeCell ref="AD207:AE207"/>
    <mergeCell ref="C206:I206"/>
    <mergeCell ref="J206:P206"/>
    <mergeCell ref="Q206:W206"/>
    <mergeCell ref="X206:Z206"/>
    <mergeCell ref="AA206:AC206"/>
    <mergeCell ref="AD206:AE206"/>
    <mergeCell ref="C211:I211"/>
    <mergeCell ref="J211:P211"/>
    <mergeCell ref="Q211:W211"/>
    <mergeCell ref="X211:Z211"/>
    <mergeCell ref="AA211:AC211"/>
    <mergeCell ref="AD211:AE211"/>
    <mergeCell ref="C210:I210"/>
    <mergeCell ref="J210:P210"/>
    <mergeCell ref="Q210:W210"/>
    <mergeCell ref="X210:Z210"/>
    <mergeCell ref="AA210:AC210"/>
    <mergeCell ref="AD210:AE210"/>
    <mergeCell ref="C209:I209"/>
    <mergeCell ref="J209:P209"/>
    <mergeCell ref="Q209:W209"/>
    <mergeCell ref="X209:Z209"/>
    <mergeCell ref="AA209:AC209"/>
    <mergeCell ref="AD209:AE209"/>
    <mergeCell ref="C212:I212"/>
    <mergeCell ref="J212:P212"/>
    <mergeCell ref="Q212:W212"/>
    <mergeCell ref="X212:Z212"/>
    <mergeCell ref="AA212:AC212"/>
    <mergeCell ref="AD212:AE212"/>
    <mergeCell ref="C215:I215"/>
    <mergeCell ref="J215:P215"/>
    <mergeCell ref="Q215:W215"/>
    <mergeCell ref="X215:Z215"/>
    <mergeCell ref="AA215:AC215"/>
    <mergeCell ref="AD215:AE215"/>
    <mergeCell ref="C214:I214"/>
    <mergeCell ref="J214:P214"/>
    <mergeCell ref="Q214:W214"/>
    <mergeCell ref="X214:Z214"/>
    <mergeCell ref="AA214:AC214"/>
    <mergeCell ref="AD214:AE214"/>
    <mergeCell ref="C238:I238"/>
    <mergeCell ref="J238:P238"/>
    <mergeCell ref="Q238:W238"/>
    <mergeCell ref="X238:Z238"/>
    <mergeCell ref="AA238:AC238"/>
    <mergeCell ref="AD238:AE238"/>
    <mergeCell ref="C239:I239"/>
    <mergeCell ref="J239:P239"/>
    <mergeCell ref="Q239:W239"/>
    <mergeCell ref="X239:Z239"/>
    <mergeCell ref="AA239:AC239"/>
    <mergeCell ref="AD239:AE239"/>
    <mergeCell ref="C213:I213"/>
    <mergeCell ref="J213:P213"/>
    <mergeCell ref="Q213:W213"/>
    <mergeCell ref="X213:Z213"/>
    <mergeCell ref="AA213:AC213"/>
    <mergeCell ref="AD213:AE213"/>
    <mergeCell ref="Q216:W216"/>
    <mergeCell ref="X216:Z216"/>
    <mergeCell ref="AA216:AC216"/>
    <mergeCell ref="AD216:AE216"/>
    <mergeCell ref="C217:I217"/>
    <mergeCell ref="J217:P217"/>
    <mergeCell ref="Q217:W217"/>
    <mergeCell ref="X217:Z217"/>
    <mergeCell ref="AA217:AC217"/>
    <mergeCell ref="AD217:AE217"/>
    <mergeCell ref="C221:I221"/>
    <mergeCell ref="J221:P221"/>
    <mergeCell ref="Q221:W221"/>
    <mergeCell ref="X221:Z221"/>
  </mergeCells>
  <phoneticPr fontId="2"/>
  <pageMargins left="0.7" right="0.7" top="0.75" bottom="0.75" header="0.3" footer="0.3"/>
  <pageSetup paperSize="9" orientation="portrait" horizontalDpi="1200" verticalDpi="1200" r:id="rId1"/>
  <ignoredErrors>
    <ignoredError sqref="X23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J50"/>
  <sheetViews>
    <sheetView showGridLines="0" zoomScaleNormal="100" workbookViewId="0">
      <selection activeCell="B2" sqref="B2:J2"/>
    </sheetView>
  </sheetViews>
  <sheetFormatPr defaultColWidth="9" defaultRowHeight="15.6"/>
  <cols>
    <col min="1" max="1" width="1.21875" style="62" customWidth="1"/>
    <col min="2" max="7" width="5.109375" style="62" customWidth="1"/>
    <col min="8" max="8" width="9.6640625" style="62" customWidth="1"/>
    <col min="9" max="12" width="18.6640625" style="62" customWidth="1"/>
    <col min="13" max="13" width="1.88671875" style="62" customWidth="1"/>
    <col min="14" max="14" width="9" style="62"/>
    <col min="15" max="15" width="9" style="62" hidden="1" customWidth="1"/>
    <col min="16" max="16384" width="9" style="62"/>
  </cols>
  <sheetData>
    <row r="1" spans="1:36" s="7" customFormat="1" ht="16.2" thickBot="1">
      <c r="B1" s="7" t="s">
        <v>869</v>
      </c>
    </row>
    <row r="2" spans="1:36" s="7" customFormat="1" ht="16.2" thickBot="1">
      <c r="B2" s="361" t="s">
        <v>392</v>
      </c>
      <c r="C2" s="362"/>
      <c r="D2" s="362"/>
      <c r="E2" s="362"/>
      <c r="F2" s="362"/>
      <c r="G2" s="362"/>
      <c r="H2" s="141"/>
      <c r="I2" s="141"/>
      <c r="J2" s="142"/>
      <c r="O2" s="8"/>
    </row>
    <row r="3" spans="1:36">
      <c r="O3" s="11" t="s">
        <v>4</v>
      </c>
    </row>
    <row r="4" spans="1:36" ht="24">
      <c r="A4" s="63"/>
      <c r="B4" s="64"/>
      <c r="C4" s="64"/>
      <c r="D4" s="64"/>
      <c r="E4" s="64"/>
      <c r="F4" s="86" t="s">
        <v>870</v>
      </c>
      <c r="G4" s="87">
        <f>'SVHC Survey Report '!D4</f>
        <v>30</v>
      </c>
      <c r="H4" s="350" t="str">
        <f>IF(B2="English","batches",IF(I2="中文","批","次"))</f>
        <v>次</v>
      </c>
      <c r="I4" s="351"/>
      <c r="J4" s="78"/>
      <c r="K4" s="65" t="str">
        <f>IF(B2="English","Date",IF(B2="中文","发行日","発行日"))</f>
        <v>発行日</v>
      </c>
      <c r="L4" s="66"/>
      <c r="O4" s="11" t="s">
        <v>3</v>
      </c>
    </row>
    <row r="5" spans="1:36" ht="25.8">
      <c r="A5" s="370" t="str">
        <f>IF(B2="English","REACH Substances of Very High Concern (SVHC) content Survey Report List",IF(B2="中文","REACH高度关注物质（SVHC）含有调查报告一览表","REACH高懸念物質（SVHC）含有調査報告リスト"))</f>
        <v>REACH高懸念物質（SVHC）含有調査報告リスト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79"/>
      <c r="O5" s="90" t="s">
        <v>873</v>
      </c>
    </row>
    <row r="6" spans="1:36">
      <c r="B6" s="363"/>
      <c r="C6" s="363"/>
      <c r="D6" s="363"/>
      <c r="E6" s="363"/>
      <c r="F6" s="363"/>
      <c r="G6" s="363"/>
      <c r="H6" s="364"/>
      <c r="I6" s="364"/>
      <c r="J6" s="69"/>
    </row>
    <row r="7" spans="1:36">
      <c r="B7" s="70"/>
      <c r="C7" s="70"/>
      <c r="D7" s="70"/>
      <c r="E7" s="70"/>
      <c r="F7" s="70"/>
      <c r="G7" s="70"/>
      <c r="H7" s="69"/>
      <c r="I7" s="71"/>
      <c r="J7" s="72" t="str">
        <f>IF(B2="English","Company name",IF(B2="中文","公司名称","会社名"))</f>
        <v>会社名</v>
      </c>
      <c r="K7" s="365"/>
      <c r="L7" s="366"/>
    </row>
    <row r="8" spans="1:36">
      <c r="B8" s="80" t="str">
        <f>IF(B2="English","・Survey Result",IF(B2="中文","・调查结果","・調査結果"))</f>
        <v>・調査結果</v>
      </c>
      <c r="C8" s="70"/>
      <c r="D8" s="70"/>
      <c r="E8" s="70"/>
      <c r="F8" s="70"/>
      <c r="G8" s="70"/>
      <c r="H8" s="69"/>
      <c r="I8" s="71"/>
      <c r="J8" s="81"/>
      <c r="K8" s="82"/>
      <c r="L8" s="83"/>
    </row>
    <row r="9" spans="1:36" ht="2.5499999999999998" customHeight="1">
      <c r="B9" s="80"/>
      <c r="C9" s="70"/>
      <c r="D9" s="70"/>
      <c r="E9" s="70"/>
      <c r="F9" s="70"/>
      <c r="G9" s="70"/>
      <c r="H9" s="69"/>
      <c r="I9" s="71"/>
      <c r="J9" s="81"/>
      <c r="K9" s="82"/>
      <c r="L9" s="83"/>
    </row>
    <row r="10" spans="1:36">
      <c r="B10" s="372" t="str">
        <f>'SVHC Survey Report '!B27:AI27</f>
        <v>to product weight  / 製品重量に対して/ 对于产品重量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4"/>
    </row>
    <row r="11" spans="1:36" ht="2.5499999999999998" customHeight="1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36">
      <c r="B12" s="70" t="str">
        <f>IF(B2="English","Please append  ✔mark to either. ",IF(B2="中文","请在下列符合的项目上画✔表示","何れか一方に ✔印を付記して下さい"))</f>
        <v>何れか一方に ✔印を付記して下さい</v>
      </c>
      <c r="C12" s="70"/>
      <c r="D12" s="70"/>
      <c r="E12" s="70"/>
      <c r="F12" s="70"/>
      <c r="G12" s="70"/>
      <c r="H12" s="69"/>
      <c r="I12" s="71"/>
      <c r="J12" s="81"/>
      <c r="K12" s="82"/>
      <c r="L12" s="83"/>
    </row>
    <row r="13" spans="1:36" s="7" customFormat="1">
      <c r="B13" s="48"/>
      <c r="C13" s="191" t="s">
        <v>941</v>
      </c>
      <c r="D13" s="360"/>
      <c r="E13" s="360"/>
      <c r="F13" s="360"/>
      <c r="G13" s="360"/>
      <c r="H13" s="360"/>
      <c r="I13" s="360"/>
      <c r="J13" s="360"/>
      <c r="K13" s="360"/>
      <c r="L13" s="360"/>
      <c r="M13" s="84"/>
      <c r="N13" s="84"/>
      <c r="O13" s="7" t="s">
        <v>941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5"/>
    </row>
    <row r="14" spans="1:36" s="7" customFormat="1">
      <c r="B14" s="48"/>
      <c r="C14" s="191" t="s">
        <v>944</v>
      </c>
      <c r="D14" s="360"/>
      <c r="E14" s="360"/>
      <c r="F14" s="360"/>
      <c r="G14" s="360"/>
      <c r="H14" s="360"/>
      <c r="I14" s="360"/>
      <c r="J14" s="360"/>
      <c r="K14" s="360"/>
      <c r="L14" s="360"/>
      <c r="M14" s="84"/>
      <c r="N14" s="84"/>
      <c r="O14" s="7" t="s">
        <v>863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5"/>
    </row>
    <row r="15" spans="1:36">
      <c r="O15" s="7" t="s">
        <v>944</v>
      </c>
    </row>
    <row r="16" spans="1:36">
      <c r="B16" s="352" t="str">
        <f>IF(B2="English","Our part name 
or Manufacturer",IF(B2="中文","本公司品名","弊社品名"))</f>
        <v>弊社品名</v>
      </c>
      <c r="C16" s="353"/>
      <c r="D16" s="353"/>
      <c r="E16" s="354"/>
      <c r="F16" s="352" t="str">
        <f>IF(B2="English","Our part number
or drawing number",IF(B2="中文","本公司品番号","弊社品番"))</f>
        <v>弊社品番</v>
      </c>
      <c r="G16" s="353"/>
      <c r="H16" s="354"/>
      <c r="I16" s="352" t="str">
        <f>IF(B2="English","MinebeaMitsumi G 
part name",IF(B2="中文","美蓓亚三美G
品名","ミネベアミツミG
品名"))</f>
        <v>ミネベアミツミG
品名</v>
      </c>
      <c r="J16" s="368" t="str">
        <f>IF(B2="English","MinebeaMitsumi G 
part No",IF(B2="中文","美蓓亚三美G
品番号","ミネベアミツミG
品番"))</f>
        <v>ミネベアミツミG
品番</v>
      </c>
      <c r="K16" s="368" t="str">
        <f>IF(B2="English","MinebeaMitsumi G
Drawing No",IF(B2="中文","美蓓亚三美G
图番","ミネベアミツミG
図番"))</f>
        <v>ミネベアミツミG
図番</v>
      </c>
      <c r="L16" s="368" t="str">
        <f>IF(B2="English","MinebeaMitsumi G
Item code",IF(B2="中文","美蓓亚三美G
条款编号","ミネベアミツミG
アイテムコード"))</f>
        <v>ミネベアミツミG
アイテムコード</v>
      </c>
      <c r="O16" s="7" t="s">
        <v>865</v>
      </c>
    </row>
    <row r="17" spans="2:12">
      <c r="B17" s="367"/>
      <c r="C17" s="356"/>
      <c r="D17" s="356"/>
      <c r="E17" s="357"/>
      <c r="F17" s="355"/>
      <c r="G17" s="356"/>
      <c r="H17" s="357"/>
      <c r="I17" s="367"/>
      <c r="J17" s="369"/>
      <c r="K17" s="369"/>
      <c r="L17" s="369"/>
    </row>
    <row r="18" spans="2:12" s="114" customFormat="1">
      <c r="B18" s="344"/>
      <c r="C18" s="345"/>
      <c r="D18" s="345"/>
      <c r="E18" s="346"/>
      <c r="F18" s="341"/>
      <c r="G18" s="358"/>
      <c r="H18" s="359"/>
      <c r="I18" s="111"/>
      <c r="J18" s="73"/>
      <c r="K18" s="73"/>
      <c r="L18" s="73"/>
    </row>
    <row r="19" spans="2:12" s="114" customFormat="1">
      <c r="B19" s="347"/>
      <c r="C19" s="348"/>
      <c r="D19" s="348"/>
      <c r="E19" s="349"/>
      <c r="F19" s="341"/>
      <c r="G19" s="358"/>
      <c r="H19" s="359"/>
      <c r="I19" s="75"/>
      <c r="J19" s="74"/>
      <c r="K19" s="73"/>
      <c r="L19" s="73"/>
    </row>
    <row r="20" spans="2:12" s="114" customFormat="1">
      <c r="B20" s="341"/>
      <c r="C20" s="342"/>
      <c r="D20" s="342"/>
      <c r="E20" s="343"/>
      <c r="F20" s="341"/>
      <c r="G20" s="358"/>
      <c r="H20" s="359"/>
      <c r="I20" s="75"/>
      <c r="J20" s="74"/>
      <c r="K20" s="73"/>
      <c r="L20" s="73"/>
    </row>
    <row r="21" spans="2:12" s="114" customFormat="1" ht="16.95" customHeight="1">
      <c r="B21" s="341"/>
      <c r="C21" s="342"/>
      <c r="D21" s="342"/>
      <c r="E21" s="343"/>
      <c r="F21" s="341"/>
      <c r="G21" s="358"/>
      <c r="H21" s="359"/>
      <c r="I21" s="75"/>
      <c r="J21" s="74"/>
      <c r="K21" s="73"/>
      <c r="L21" s="73"/>
    </row>
    <row r="22" spans="2:12" s="114" customFormat="1">
      <c r="B22" s="341"/>
      <c r="C22" s="342"/>
      <c r="D22" s="342"/>
      <c r="E22" s="343"/>
      <c r="F22" s="341"/>
      <c r="G22" s="358"/>
      <c r="H22" s="359"/>
      <c r="I22" s="75"/>
      <c r="J22" s="74"/>
      <c r="K22" s="73"/>
      <c r="L22" s="73"/>
    </row>
    <row r="23" spans="2:12" s="114" customFormat="1">
      <c r="B23" s="341"/>
      <c r="C23" s="342"/>
      <c r="D23" s="342"/>
      <c r="E23" s="343"/>
      <c r="F23" s="341"/>
      <c r="G23" s="358"/>
      <c r="H23" s="359"/>
      <c r="I23" s="77"/>
      <c r="J23" s="76"/>
      <c r="K23" s="76"/>
      <c r="L23" s="76"/>
    </row>
    <row r="24" spans="2:12" s="114" customFormat="1">
      <c r="B24" s="341"/>
      <c r="C24" s="342"/>
      <c r="D24" s="342"/>
      <c r="E24" s="343"/>
      <c r="F24" s="341"/>
      <c r="G24" s="358"/>
      <c r="H24" s="359"/>
      <c r="I24" s="77"/>
      <c r="J24" s="76"/>
      <c r="K24" s="76"/>
      <c r="L24" s="76"/>
    </row>
    <row r="25" spans="2:12" s="114" customFormat="1">
      <c r="B25" s="341"/>
      <c r="C25" s="342"/>
      <c r="D25" s="342"/>
      <c r="E25" s="343"/>
      <c r="F25" s="341"/>
      <c r="G25" s="358"/>
      <c r="H25" s="359"/>
      <c r="I25" s="77"/>
      <c r="J25" s="76"/>
      <c r="K25" s="76"/>
      <c r="L25" s="76"/>
    </row>
    <row r="26" spans="2:12" s="114" customFormat="1">
      <c r="B26" s="341"/>
      <c r="C26" s="342"/>
      <c r="D26" s="342"/>
      <c r="E26" s="343"/>
      <c r="F26" s="341"/>
      <c r="G26" s="358"/>
      <c r="H26" s="359"/>
      <c r="I26" s="77"/>
      <c r="J26" s="76"/>
      <c r="K26" s="76"/>
      <c r="L26" s="76"/>
    </row>
    <row r="27" spans="2:12" s="114" customFormat="1">
      <c r="B27" s="341"/>
      <c r="C27" s="342"/>
      <c r="D27" s="342"/>
      <c r="E27" s="343"/>
      <c r="F27" s="341"/>
      <c r="G27" s="358"/>
      <c r="H27" s="359"/>
      <c r="I27" s="77"/>
      <c r="J27" s="76"/>
      <c r="K27" s="76"/>
      <c r="L27" s="76"/>
    </row>
    <row r="28" spans="2:12" s="114" customFormat="1">
      <c r="B28" s="341"/>
      <c r="C28" s="342"/>
      <c r="D28" s="342"/>
      <c r="E28" s="343"/>
      <c r="F28" s="341"/>
      <c r="G28" s="358"/>
      <c r="H28" s="359"/>
      <c r="I28" s="77"/>
      <c r="J28" s="76"/>
      <c r="K28" s="76"/>
      <c r="L28" s="76"/>
    </row>
    <row r="29" spans="2:12" s="114" customFormat="1">
      <c r="B29" s="341"/>
      <c r="C29" s="342"/>
      <c r="D29" s="342"/>
      <c r="E29" s="343"/>
      <c r="F29" s="111"/>
      <c r="G29" s="112"/>
      <c r="H29" s="113"/>
      <c r="I29" s="77"/>
      <c r="J29" s="76"/>
      <c r="K29" s="76"/>
      <c r="L29" s="76"/>
    </row>
    <row r="30" spans="2:12" s="114" customFormat="1">
      <c r="B30" s="341"/>
      <c r="C30" s="342"/>
      <c r="D30" s="342"/>
      <c r="E30" s="343"/>
      <c r="F30" s="341"/>
      <c r="G30" s="358"/>
      <c r="H30" s="359"/>
      <c r="I30" s="75"/>
      <c r="J30" s="74"/>
      <c r="K30" s="73"/>
      <c r="L30" s="73"/>
    </row>
    <row r="31" spans="2:12" s="114" customFormat="1">
      <c r="B31" s="341"/>
      <c r="C31" s="342"/>
      <c r="D31" s="342"/>
      <c r="E31" s="343"/>
      <c r="F31" s="341"/>
      <c r="G31" s="358"/>
      <c r="H31" s="359"/>
      <c r="I31" s="75"/>
      <c r="J31" s="74"/>
      <c r="K31" s="73"/>
      <c r="L31" s="73"/>
    </row>
    <row r="32" spans="2:12" s="114" customFormat="1">
      <c r="B32" s="341"/>
      <c r="C32" s="342"/>
      <c r="D32" s="342"/>
      <c r="E32" s="343"/>
      <c r="F32" s="341"/>
      <c r="G32" s="358"/>
      <c r="H32" s="359"/>
      <c r="I32" s="75"/>
      <c r="J32" s="74"/>
      <c r="K32" s="73"/>
      <c r="L32" s="73"/>
    </row>
    <row r="33" spans="2:12" s="114" customFormat="1">
      <c r="B33" s="341"/>
      <c r="C33" s="342"/>
      <c r="D33" s="342"/>
      <c r="E33" s="343"/>
      <c r="F33" s="341"/>
      <c r="G33" s="358"/>
      <c r="H33" s="359"/>
      <c r="I33" s="77"/>
      <c r="J33" s="76"/>
      <c r="K33" s="76"/>
      <c r="L33" s="76"/>
    </row>
    <row r="34" spans="2:12" s="114" customFormat="1">
      <c r="B34" s="341"/>
      <c r="C34" s="342"/>
      <c r="D34" s="342"/>
      <c r="E34" s="343"/>
      <c r="F34" s="341"/>
      <c r="G34" s="358"/>
      <c r="H34" s="359"/>
      <c r="I34" s="77"/>
      <c r="J34" s="76"/>
      <c r="K34" s="76"/>
      <c r="L34" s="76"/>
    </row>
    <row r="35" spans="2:12" s="114" customFormat="1">
      <c r="B35" s="341"/>
      <c r="C35" s="342"/>
      <c r="D35" s="342"/>
      <c r="E35" s="343"/>
      <c r="F35" s="341"/>
      <c r="G35" s="358"/>
      <c r="H35" s="359"/>
      <c r="I35" s="77"/>
      <c r="J35" s="76"/>
      <c r="K35" s="76"/>
      <c r="L35" s="76"/>
    </row>
    <row r="36" spans="2:12" s="114" customFormat="1">
      <c r="B36" s="341"/>
      <c r="C36" s="342"/>
      <c r="D36" s="342"/>
      <c r="E36" s="343"/>
      <c r="F36" s="341"/>
      <c r="G36" s="358"/>
      <c r="H36" s="359"/>
      <c r="I36" s="77"/>
      <c r="J36" s="76"/>
      <c r="K36" s="76"/>
      <c r="L36" s="76"/>
    </row>
    <row r="37" spans="2:12" s="114" customFormat="1">
      <c r="B37" s="341"/>
      <c r="C37" s="342"/>
      <c r="D37" s="342"/>
      <c r="E37" s="343"/>
      <c r="F37" s="341"/>
      <c r="G37" s="358"/>
      <c r="H37" s="359"/>
      <c r="I37" s="77"/>
      <c r="J37" s="76"/>
      <c r="K37" s="76"/>
      <c r="L37" s="76"/>
    </row>
    <row r="38" spans="2:12" s="114" customFormat="1">
      <c r="B38" s="341"/>
      <c r="C38" s="342"/>
      <c r="D38" s="342"/>
      <c r="E38" s="343"/>
      <c r="F38" s="341"/>
      <c r="G38" s="358"/>
      <c r="H38" s="359"/>
      <c r="I38" s="77"/>
      <c r="J38" s="76"/>
      <c r="K38" s="76"/>
      <c r="L38" s="76"/>
    </row>
    <row r="39" spans="2:12" s="114" customFormat="1">
      <c r="B39" s="341"/>
      <c r="C39" s="342"/>
      <c r="D39" s="342"/>
      <c r="E39" s="343"/>
      <c r="F39" s="341"/>
      <c r="G39" s="358"/>
      <c r="H39" s="359"/>
      <c r="I39" s="77"/>
      <c r="J39" s="76"/>
      <c r="K39" s="76"/>
      <c r="L39" s="76"/>
    </row>
    <row r="40" spans="2:12" s="114" customFormat="1">
      <c r="B40" s="341"/>
      <c r="C40" s="342"/>
      <c r="D40" s="342"/>
      <c r="E40" s="343"/>
      <c r="F40" s="341"/>
      <c r="G40" s="358"/>
      <c r="H40" s="359"/>
      <c r="I40" s="77"/>
      <c r="J40" s="76"/>
      <c r="K40" s="76"/>
      <c r="L40" s="76"/>
    </row>
    <row r="41" spans="2:12" s="114" customFormat="1">
      <c r="B41" s="341"/>
      <c r="C41" s="342"/>
      <c r="D41" s="342"/>
      <c r="E41" s="343"/>
      <c r="F41" s="341"/>
      <c r="G41" s="358"/>
      <c r="H41" s="359"/>
      <c r="I41" s="77"/>
      <c r="J41" s="76"/>
      <c r="K41" s="76"/>
      <c r="L41" s="76"/>
    </row>
    <row r="42" spans="2:12" s="114" customFormat="1">
      <c r="B42" s="341"/>
      <c r="C42" s="342"/>
      <c r="D42" s="342"/>
      <c r="E42" s="343"/>
      <c r="F42" s="341"/>
      <c r="G42" s="358"/>
      <c r="H42" s="359"/>
      <c r="I42" s="77"/>
      <c r="J42" s="76"/>
      <c r="K42" s="76"/>
      <c r="L42" s="76"/>
    </row>
    <row r="43" spans="2:12" s="114" customFormat="1">
      <c r="B43" s="341"/>
      <c r="C43" s="342"/>
      <c r="D43" s="342"/>
      <c r="E43" s="343"/>
      <c r="F43" s="341"/>
      <c r="G43" s="358"/>
      <c r="H43" s="359"/>
      <c r="I43" s="77"/>
      <c r="J43" s="76"/>
      <c r="K43" s="76"/>
      <c r="L43" s="76"/>
    </row>
    <row r="44" spans="2:12" s="114" customFormat="1">
      <c r="B44" s="341"/>
      <c r="C44" s="342"/>
      <c r="D44" s="342"/>
      <c r="E44" s="343"/>
      <c r="F44" s="341"/>
      <c r="G44" s="358"/>
      <c r="H44" s="359"/>
      <c r="I44" s="77"/>
      <c r="J44" s="76"/>
      <c r="K44" s="76"/>
      <c r="L44" s="76"/>
    </row>
    <row r="45" spans="2:12" s="114" customFormat="1">
      <c r="B45" s="341"/>
      <c r="C45" s="342"/>
      <c r="D45" s="342"/>
      <c r="E45" s="343"/>
      <c r="F45" s="111"/>
      <c r="G45" s="112"/>
      <c r="H45" s="113"/>
      <c r="I45" s="77"/>
      <c r="J45" s="76"/>
      <c r="K45" s="76"/>
      <c r="L45" s="76"/>
    </row>
    <row r="46" spans="2:12" s="114" customFormat="1">
      <c r="B46" s="341"/>
      <c r="C46" s="342"/>
      <c r="D46" s="342"/>
      <c r="E46" s="343"/>
      <c r="F46" s="111"/>
      <c r="G46" s="112"/>
      <c r="H46" s="113"/>
      <c r="I46" s="77"/>
      <c r="J46" s="76"/>
      <c r="K46" s="76"/>
      <c r="L46" s="76"/>
    </row>
    <row r="47" spans="2:12" s="114" customFormat="1">
      <c r="B47" s="341"/>
      <c r="C47" s="342"/>
      <c r="D47" s="342"/>
      <c r="E47" s="343"/>
      <c r="F47" s="341"/>
      <c r="G47" s="342"/>
      <c r="H47" s="343"/>
      <c r="I47" s="77"/>
      <c r="J47" s="76"/>
      <c r="K47" s="76"/>
      <c r="L47" s="76"/>
    </row>
    <row r="48" spans="2:12" s="114" customFormat="1">
      <c r="B48" s="341"/>
      <c r="C48" s="342"/>
      <c r="D48" s="342"/>
      <c r="E48" s="343"/>
      <c r="F48" s="341"/>
      <c r="G48" s="342"/>
      <c r="H48" s="343"/>
      <c r="I48" s="77"/>
      <c r="J48" s="76"/>
      <c r="K48" s="76"/>
      <c r="L48" s="76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M49" s="69"/>
      <c r="N49" s="69"/>
      <c r="O49" s="69"/>
      <c r="P49" s="69"/>
      <c r="Q49" s="69"/>
    </row>
    <row r="50" spans="2:17">
      <c r="K50" s="98" t="s">
        <v>913</v>
      </c>
      <c r="L50" s="99">
        <f>'SVHC Survey Report '!D4</f>
        <v>30</v>
      </c>
      <c r="M50" s="20"/>
      <c r="N50" s="20"/>
      <c r="O50" s="20"/>
      <c r="P50" s="20"/>
      <c r="Q50" s="20"/>
    </row>
  </sheetData>
  <mergeCells count="73">
    <mergeCell ref="B25:E25"/>
    <mergeCell ref="B26:E26"/>
    <mergeCell ref="B27:E27"/>
    <mergeCell ref="B10:L10"/>
    <mergeCell ref="B20:E20"/>
    <mergeCell ref="B21:E21"/>
    <mergeCell ref="B22:E22"/>
    <mergeCell ref="B23:E23"/>
    <mergeCell ref="F24:H24"/>
    <mergeCell ref="F20:H20"/>
    <mergeCell ref="F21:H21"/>
    <mergeCell ref="F22:H22"/>
    <mergeCell ref="F23:H23"/>
    <mergeCell ref="B24:E24"/>
    <mergeCell ref="F19:H19"/>
    <mergeCell ref="F48:H48"/>
    <mergeCell ref="F47:H47"/>
    <mergeCell ref="F33:H33"/>
    <mergeCell ref="F34:H34"/>
    <mergeCell ref="F35:H35"/>
    <mergeCell ref="F43:H43"/>
    <mergeCell ref="F44:H44"/>
    <mergeCell ref="F37:H37"/>
    <mergeCell ref="F38:H38"/>
    <mergeCell ref="F39:H39"/>
    <mergeCell ref="F40:H40"/>
    <mergeCell ref="F41:H41"/>
    <mergeCell ref="F42:H42"/>
    <mergeCell ref="F31:H31"/>
    <mergeCell ref="F32:H32"/>
    <mergeCell ref="F36:H36"/>
    <mergeCell ref="F25:H25"/>
    <mergeCell ref="F26:H26"/>
    <mergeCell ref="F27:H27"/>
    <mergeCell ref="F28:H28"/>
    <mergeCell ref="F30:H30"/>
    <mergeCell ref="H4:I4"/>
    <mergeCell ref="F16:H17"/>
    <mergeCell ref="F18:H18"/>
    <mergeCell ref="C13:L13"/>
    <mergeCell ref="B2:J2"/>
    <mergeCell ref="B6:I6"/>
    <mergeCell ref="K7:L7"/>
    <mergeCell ref="I16:I17"/>
    <mergeCell ref="J16:J17"/>
    <mergeCell ref="K16:K17"/>
    <mergeCell ref="L16:L17"/>
    <mergeCell ref="B16:E17"/>
    <mergeCell ref="A5:L5"/>
    <mergeCell ref="C14:L14"/>
    <mergeCell ref="B36:E36"/>
    <mergeCell ref="B37:E37"/>
    <mergeCell ref="B28:E28"/>
    <mergeCell ref="B29:E29"/>
    <mergeCell ref="B30:E30"/>
    <mergeCell ref="B31:E31"/>
    <mergeCell ref="B32:E32"/>
    <mergeCell ref="B48:E48"/>
    <mergeCell ref="B18:E18"/>
    <mergeCell ref="B19:E19"/>
    <mergeCell ref="B43:E43"/>
    <mergeCell ref="B44:E44"/>
    <mergeCell ref="B45:E45"/>
    <mergeCell ref="B46:E46"/>
    <mergeCell ref="B47:E47"/>
    <mergeCell ref="B38:E38"/>
    <mergeCell ref="B39:E39"/>
    <mergeCell ref="B40:E40"/>
    <mergeCell ref="B41:E41"/>
    <mergeCell ref="B42:E42"/>
    <mergeCell ref="B33:E33"/>
    <mergeCell ref="B34:E34"/>
    <mergeCell ref="B35:E35"/>
  </mergeCells>
  <phoneticPr fontId="2"/>
  <dataValidations count="3">
    <dataValidation type="list" allowBlank="1" showInputMessage="1" showErrorMessage="1" sqref="B2:J2">
      <formula1>$O$3:$O$5</formula1>
    </dataValidation>
    <dataValidation type="list" allowBlank="1" showInputMessage="1" showErrorMessage="1" sqref="C14:L14">
      <formula1>$O$15:$O$16</formula1>
    </dataValidation>
    <dataValidation type="list" allowBlank="1" showInputMessage="1" showErrorMessage="1" sqref="C13:L13">
      <formula1>$O$13:$O$14</formula1>
    </dataValidation>
  </dataValidations>
  <printOptions horizontalCentered="1"/>
  <pageMargins left="0.31496062992125984" right="0.19685039370078741" top="0.31496062992125984" bottom="0.19685039370078741" header="0.27559055118110237" footer="0.43307086614173229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</xdr:col>
                    <xdr:colOff>99060</xdr:colOff>
                    <xdr:row>12</xdr:row>
                    <xdr:rowOff>15240</xdr:rowOff>
                  </from>
                  <to>
                    <xdr:col>2</xdr:col>
                    <xdr:colOff>129540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13</xdr:row>
                    <xdr:rowOff>0</xdr:rowOff>
                  </from>
                  <to>
                    <xdr:col>2</xdr:col>
                    <xdr:colOff>129540</xdr:colOff>
                    <xdr:row>14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I3:AZ56"/>
  <sheetViews>
    <sheetView showGridLines="0" zoomScale="90" zoomScaleNormal="90" zoomScaleSheetLayoutView="100" workbookViewId="0"/>
  </sheetViews>
  <sheetFormatPr defaultColWidth="9" defaultRowHeight="15.6"/>
  <cols>
    <col min="1" max="8" width="5.6640625" style="7" customWidth="1"/>
    <col min="9" max="9" width="1.109375" style="7" customWidth="1"/>
    <col min="10" max="10" width="5.33203125" style="7" customWidth="1"/>
    <col min="11" max="29" width="3.109375" style="7" customWidth="1"/>
    <col min="30" max="30" width="2.6640625" style="7" customWidth="1"/>
    <col min="31" max="34" width="3.109375" style="7" customWidth="1"/>
    <col min="35" max="43" width="2.6640625" style="7" customWidth="1"/>
    <col min="44" max="44" width="0.88671875" style="7" customWidth="1"/>
    <col min="45" max="45" width="9" style="7" customWidth="1"/>
    <col min="46" max="46" width="9" style="7" hidden="1" customWidth="1"/>
    <col min="47" max="75" width="9" style="7" customWidth="1"/>
    <col min="76" max="16384" width="9" style="7"/>
  </cols>
  <sheetData>
    <row r="3" spans="9:52" ht="16.2" thickBot="1">
      <c r="J3" s="7" t="s">
        <v>7</v>
      </c>
    </row>
    <row r="4" spans="9:52" ht="16.2" thickBot="1">
      <c r="J4" s="139" t="s">
        <v>4</v>
      </c>
      <c r="K4" s="140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2"/>
      <c r="AR4" s="60"/>
      <c r="AT4" s="8"/>
    </row>
    <row r="5" spans="9:52" ht="10.5" customHeight="1">
      <c r="J5" s="40"/>
      <c r="K5" s="40"/>
      <c r="L5" s="40"/>
      <c r="M5" s="40"/>
      <c r="AR5" s="60"/>
      <c r="AT5" s="8"/>
    </row>
    <row r="6" spans="9:52" ht="8.1" customHeight="1">
      <c r="J6" s="143">
        <v>1</v>
      </c>
      <c r="K6" s="145" t="s">
        <v>868</v>
      </c>
      <c r="L6" s="147">
        <f>'SVHC Survey Report '!D4</f>
        <v>30</v>
      </c>
      <c r="M6" s="148"/>
      <c r="N6" s="147" t="str">
        <f>IF(J4="English","batches",IF(L4="中文","批","次"))</f>
        <v>次</v>
      </c>
      <c r="O6" s="149"/>
      <c r="P6" s="149"/>
      <c r="Q6" s="149"/>
      <c r="R6" s="149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9"/>
      <c r="AG6" s="9"/>
      <c r="AH6" s="10"/>
      <c r="AI6" s="10"/>
      <c r="AJ6" s="10"/>
      <c r="AK6" s="10"/>
      <c r="AL6" s="10"/>
      <c r="AM6" s="10"/>
      <c r="AN6" s="10"/>
      <c r="AO6" s="10"/>
      <c r="AP6" s="10"/>
      <c r="AT6" s="11" t="s">
        <v>4</v>
      </c>
    </row>
    <row r="7" spans="9:52" ht="12" customHeight="1">
      <c r="J7" s="144"/>
      <c r="K7" s="146"/>
      <c r="L7" s="148"/>
      <c r="M7" s="148"/>
      <c r="N7" s="149"/>
      <c r="O7" s="149"/>
      <c r="P7" s="149"/>
      <c r="Q7" s="149"/>
      <c r="R7" s="149"/>
      <c r="AL7" s="12"/>
      <c r="AM7" s="12"/>
      <c r="AN7" s="10"/>
      <c r="AO7" s="10"/>
      <c r="AP7" s="10"/>
      <c r="AT7" s="11" t="s">
        <v>3</v>
      </c>
    </row>
    <row r="8" spans="9:52" ht="15" customHeight="1">
      <c r="J8" s="155" t="str">
        <f>IF(J4="English","REACH Substances of Very High Concern
 (SVHC) content Survey Report",IF(J4="中文","REACH高度关注物质（SVHC）含有调查报告书","REACH高懸念物質（SVHC）含有調査報告書"))</f>
        <v>REACH高懸念物質（SVHC）含有調査報告書</v>
      </c>
      <c r="K8" s="155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3"/>
      <c r="AH8" s="14"/>
      <c r="AI8" s="14"/>
      <c r="AJ8" s="14"/>
      <c r="AP8" s="15" t="s">
        <v>0</v>
      </c>
      <c r="AQ8" s="16"/>
      <c r="AT8" s="11" t="s">
        <v>5</v>
      </c>
    </row>
    <row r="9" spans="9:52" ht="15" customHeight="1"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3"/>
      <c r="AH9" s="131" t="str">
        <f>IF(J4="English","Document No.:",IF(J4="中文","资料 No.:","資料No.:"))</f>
        <v>資料No.:</v>
      </c>
      <c r="AI9" s="131"/>
      <c r="AJ9" s="131"/>
      <c r="AK9" s="131"/>
      <c r="AL9" s="131"/>
      <c r="AM9" s="131"/>
      <c r="AN9" s="131"/>
      <c r="AO9" s="131"/>
      <c r="AP9" s="131"/>
    </row>
    <row r="10" spans="9:52" ht="15" customHeight="1"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9"/>
      <c r="AH10" s="132"/>
      <c r="AI10" s="132"/>
      <c r="AJ10" s="132"/>
      <c r="AK10" s="132"/>
      <c r="AL10" s="132"/>
      <c r="AM10" s="132"/>
      <c r="AN10" s="132"/>
      <c r="AO10" s="132"/>
      <c r="AP10" s="132"/>
      <c r="AQ10" s="133"/>
    </row>
    <row r="11" spans="9:52" ht="5.0999999999999996" customHeight="1">
      <c r="J11" s="17"/>
      <c r="K11" s="17"/>
      <c r="L11" s="1"/>
      <c r="M11" s="1"/>
      <c r="N11" s="1"/>
      <c r="O11" s="1"/>
      <c r="P11" s="1"/>
      <c r="Q11" s="18"/>
      <c r="R11" s="1"/>
      <c r="S11" s="19"/>
      <c r="T11" s="19"/>
      <c r="U11" s="18"/>
      <c r="V11" s="18"/>
      <c r="W11" s="18"/>
      <c r="X11" s="18"/>
      <c r="Y11" s="18"/>
      <c r="Z11" s="3"/>
      <c r="AC11" s="20"/>
      <c r="AD11" s="134"/>
      <c r="AE11" s="134"/>
      <c r="AF11" s="134"/>
      <c r="AG11" s="134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T11" s="60"/>
      <c r="AV11" s="60"/>
    </row>
    <row r="12" spans="9:52" ht="18" customHeight="1">
      <c r="J12" s="136"/>
      <c r="K12" s="136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8"/>
      <c r="Y12" s="18"/>
      <c r="AD12" s="138" t="str">
        <f>IF(J4="English","Supplier's code No.:",IF(J4="中文","供应商编码:","取引先コードNo.:"))</f>
        <v>取引先コードNo.:</v>
      </c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</row>
    <row r="13" spans="9:52" ht="18" customHeight="1">
      <c r="J13" s="150"/>
      <c r="K13" s="150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X13" s="21"/>
      <c r="AC13" s="22"/>
      <c r="AD13" s="23"/>
      <c r="AE13" s="23"/>
      <c r="AF13" s="23"/>
      <c r="AG13" s="23"/>
      <c r="AH13" s="153"/>
      <c r="AI13" s="153"/>
      <c r="AJ13" s="153"/>
      <c r="AK13" s="154"/>
      <c r="AL13" s="154"/>
      <c r="AM13" s="154"/>
      <c r="AN13" s="154"/>
      <c r="AO13" s="154"/>
      <c r="AP13" s="154"/>
      <c r="AQ13" s="154"/>
      <c r="AT13" s="60"/>
      <c r="AU13" s="60"/>
      <c r="AV13" s="60"/>
    </row>
    <row r="14" spans="9:52" ht="5.0999999999999996" customHeight="1">
      <c r="J14" s="17"/>
      <c r="K14" s="17"/>
      <c r="L14" s="1"/>
      <c r="M14" s="1"/>
      <c r="N14" s="1"/>
      <c r="O14" s="1"/>
      <c r="P14" s="1"/>
      <c r="Q14" s="18"/>
      <c r="R14" s="1"/>
      <c r="S14" s="19"/>
      <c r="T14" s="19"/>
      <c r="U14" s="18"/>
      <c r="V14" s="18"/>
      <c r="W14" s="18"/>
      <c r="X14" s="18"/>
      <c r="Y14" s="18"/>
      <c r="Z14" s="3"/>
      <c r="AC14" s="20"/>
      <c r="AD14" s="134"/>
      <c r="AE14" s="134"/>
      <c r="AF14" s="134"/>
      <c r="AG14" s="134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T14" s="60"/>
      <c r="AV14" s="60"/>
    </row>
    <row r="15" spans="9:52" ht="15" customHeight="1">
      <c r="J15" s="21" t="str">
        <f>IF(J4="English","Manufacturer to fill out",IF(J4="中文","[提出源记入栏］","[提出元記入欄］"))</f>
        <v>[提出元記入欄］</v>
      </c>
      <c r="K15" s="21"/>
      <c r="M15" s="15"/>
      <c r="N15" s="15"/>
      <c r="O15" s="6"/>
      <c r="P15" s="15"/>
      <c r="Q15" s="12"/>
      <c r="R15" s="12"/>
      <c r="S15" s="39"/>
      <c r="W15" s="21"/>
      <c r="X15" s="21"/>
      <c r="Y15" s="21"/>
      <c r="Z15" s="2"/>
      <c r="AA15" s="2"/>
      <c r="AB15" s="3"/>
      <c r="AC15" s="4"/>
      <c r="AT15" s="60"/>
      <c r="AU15" s="60"/>
      <c r="AV15" s="60"/>
      <c r="AW15" s="60"/>
      <c r="AX15" s="60"/>
      <c r="AY15" s="60"/>
      <c r="AZ15" s="60"/>
    </row>
    <row r="16" spans="9:52" ht="20.100000000000001" customHeight="1">
      <c r="I16" s="39"/>
      <c r="J16" s="125" t="str">
        <f>IF(J4="English","Date(yy.mm.dd)",IF(J4="中文","发行日","発行日"))</f>
        <v>発行日</v>
      </c>
      <c r="K16" s="125"/>
      <c r="L16" s="126"/>
      <c r="M16" s="126"/>
      <c r="N16" s="126"/>
      <c r="O16" s="127"/>
      <c r="P16" s="128"/>
      <c r="Q16" s="129"/>
      <c r="R16" s="129"/>
      <c r="S16" s="129"/>
      <c r="T16" s="129"/>
      <c r="U16" s="129"/>
      <c r="V16" s="129"/>
      <c r="W16" s="129"/>
      <c r="X16" s="129"/>
      <c r="Y16" s="129"/>
      <c r="Z16" s="130" t="str">
        <f>IF(J4="English","E-mail",IF(J4="中文","邮箱地址","メールアドレス"))</f>
        <v>メールアドレス</v>
      </c>
      <c r="AA16" s="126"/>
      <c r="AB16" s="126"/>
      <c r="AC16" s="126"/>
      <c r="AD16" s="126"/>
      <c r="AE16" s="127"/>
      <c r="AF16" s="128" t="s">
        <v>2</v>
      </c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U16" s="60"/>
      <c r="AV16" s="60"/>
      <c r="AW16" s="60"/>
      <c r="AX16" s="60"/>
      <c r="AY16" s="60"/>
      <c r="AZ16" s="60"/>
    </row>
    <row r="17" spans="9:52" ht="20.100000000000001" customHeight="1">
      <c r="I17" s="39"/>
      <c r="J17" s="125" t="str">
        <f>IF(J4="English","Company name",IF(J4="中文","公司名称","会社名"))</f>
        <v>会社名</v>
      </c>
      <c r="K17" s="125"/>
      <c r="L17" s="126"/>
      <c r="M17" s="126"/>
      <c r="N17" s="126"/>
      <c r="O17" s="127"/>
      <c r="P17" s="157" t="s">
        <v>1</v>
      </c>
      <c r="Q17" s="129"/>
      <c r="R17" s="129"/>
      <c r="S17" s="129"/>
      <c r="T17" s="129"/>
      <c r="U17" s="129"/>
      <c r="V17" s="129"/>
      <c r="W17" s="129"/>
      <c r="X17" s="158"/>
      <c r="Y17" s="159"/>
      <c r="Z17" s="130" t="str">
        <f>IF(J4="English","Phone number",IF(J4="中文","电话号码","電話番号"))</f>
        <v>電話番号</v>
      </c>
      <c r="AA17" s="126"/>
      <c r="AB17" s="126"/>
      <c r="AC17" s="126"/>
      <c r="AD17" s="126"/>
      <c r="AE17" s="127"/>
      <c r="AF17" s="128" t="s">
        <v>2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U17" s="60"/>
      <c r="AV17" s="60"/>
      <c r="AW17" s="60"/>
      <c r="AX17" s="60"/>
      <c r="AY17" s="60"/>
      <c r="AZ17" s="60"/>
    </row>
    <row r="18" spans="9:52" ht="20.100000000000001" customHeight="1">
      <c r="I18" s="39"/>
      <c r="J18" s="166" t="str">
        <f>IF(J4="English","Division name",IF(J4="中文","部门名称","部署名"))</f>
        <v>部署名</v>
      </c>
      <c r="K18" s="166"/>
      <c r="L18" s="166"/>
      <c r="M18" s="166"/>
      <c r="N18" s="166"/>
      <c r="O18" s="167"/>
      <c r="P18" s="168" t="s">
        <v>2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30" t="str">
        <f>IF(J4="English","Responsible person",IF(J4="中文","责任者名","責任者名"))</f>
        <v>責任者名</v>
      </c>
      <c r="AA18" s="126"/>
      <c r="AB18" s="126"/>
      <c r="AC18" s="126"/>
      <c r="AD18" s="126"/>
      <c r="AE18" s="127"/>
      <c r="AF18" s="168" t="s">
        <v>2</v>
      </c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U18" s="60"/>
      <c r="AV18" s="60"/>
      <c r="AW18" s="60"/>
      <c r="AX18" s="60"/>
      <c r="AY18" s="60"/>
      <c r="AZ18" s="60"/>
    </row>
    <row r="19" spans="9:52" ht="20.100000000000001" customHeight="1">
      <c r="J19" s="125" t="str">
        <f>IF(J4="English","Written by",IF(J4="中文","填写者名","記入者名"))</f>
        <v>記入者名</v>
      </c>
      <c r="K19" s="125"/>
      <c r="L19" s="126"/>
      <c r="M19" s="126"/>
      <c r="N19" s="126"/>
      <c r="O19" s="127"/>
      <c r="P19" s="128" t="s">
        <v>1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60" t="str">
        <f>IF(J4="English"," Signature",IF(J4="中文","盖章","印"))</f>
        <v>印</v>
      </c>
      <c r="AA19" s="161"/>
      <c r="AB19" s="161"/>
      <c r="AC19" s="161"/>
      <c r="AD19" s="161"/>
      <c r="AE19" s="162"/>
      <c r="AF19" s="375"/>
      <c r="AG19" s="129"/>
      <c r="AH19" s="129"/>
      <c r="AI19" s="129"/>
      <c r="AJ19" s="129"/>
      <c r="AK19" s="129"/>
      <c r="AL19" s="129"/>
      <c r="AM19" s="129"/>
      <c r="AN19" s="129"/>
      <c r="AO19" s="129"/>
      <c r="AP19" s="164" t="str">
        <f>IF(J4="English","",IF(J4="中文","盖章","印"))</f>
        <v>印</v>
      </c>
      <c r="AQ19" s="165"/>
      <c r="AR19" s="38"/>
      <c r="AS19" s="38"/>
      <c r="AT19" s="38"/>
      <c r="AU19" s="38"/>
    </row>
    <row r="20" spans="9:52" ht="5.0999999999999996" customHeight="1">
      <c r="R20" s="15"/>
      <c r="S20" s="12"/>
      <c r="T20" s="12"/>
      <c r="AK20" s="5"/>
    </row>
    <row r="21" spans="9:52" ht="20.100000000000001" customHeight="1">
      <c r="I21" s="26"/>
      <c r="J21" s="27" t="str">
        <f>IF(J4="English","1．Part name or Part number",IF(J4="中文","1．品名・品番号・图番号・条款编号","1．品名・品番・図番・アイテムコード"))</f>
        <v>1．品名・品番・図番・アイテムコード</v>
      </c>
      <c r="K21" s="27"/>
      <c r="O21" s="4"/>
      <c r="U21" s="28"/>
      <c r="AS21" s="21"/>
      <c r="AX21" s="41"/>
    </row>
    <row r="22" spans="9:52" ht="24" customHeight="1">
      <c r="J22" s="171" t="str">
        <f>IF(J4="English","Our part name, Manufacturer :",IF(J4="中文","本公司品名(厂家名):","弊社品名(メーカー名)："))</f>
        <v>弊社品名(メーカー名)：</v>
      </c>
      <c r="K22" s="376"/>
      <c r="L22" s="376"/>
      <c r="M22" s="376"/>
      <c r="N22" s="376"/>
      <c r="O22" s="376"/>
      <c r="P22" s="176"/>
      <c r="Q22" s="377"/>
      <c r="R22" s="377"/>
      <c r="S22" s="377"/>
      <c r="T22" s="377"/>
      <c r="U22" s="377"/>
      <c r="V22" s="377"/>
      <c r="W22" s="377"/>
      <c r="X22" s="377"/>
      <c r="Y22" s="377"/>
      <c r="Z22" s="171" t="str">
        <f>IF(J4="English","Our part, Drawing number :",IF(J4="中文","本公司品番号, 图番 :","弊社品番,図番等："))</f>
        <v>弊社品番,図番等：</v>
      </c>
      <c r="AA22" s="378"/>
      <c r="AB22" s="378"/>
      <c r="AC22" s="378"/>
      <c r="AD22" s="378"/>
      <c r="AE22" s="378"/>
      <c r="AF22" s="176"/>
      <c r="AG22" s="176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S22" s="29"/>
    </row>
    <row r="23" spans="9:52" ht="24" customHeight="1">
      <c r="J23" s="178" t="str">
        <f>IF(J4="English","MinebeaMitsumi part name :",IF(J4="中文","美蓓亚三美G 品名:","ミネベアミツミG品名："))</f>
        <v>ミネベアミツミG品名：</v>
      </c>
      <c r="K23" s="179"/>
      <c r="L23" s="179"/>
      <c r="M23" s="179"/>
      <c r="N23" s="179"/>
      <c r="O23" s="1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178" t="str">
        <f>IF(J4="English","MinebeaMitsumi G part No. :",IF(J4="中文","美蓓亚三美G 品番:","ミネベアミツミG品番："))</f>
        <v>ミネベアミツミG品番：</v>
      </c>
      <c r="AA23" s="181"/>
      <c r="AB23" s="181"/>
      <c r="AC23" s="181"/>
      <c r="AD23" s="181"/>
      <c r="AE23" s="181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S23" s="21"/>
    </row>
    <row r="24" spans="9:52" ht="24" customHeight="1">
      <c r="J24" s="183" t="str">
        <f>IF(J4="English","MinebeaMitsumi Drawing No. :",IF(J4="中文","美蓓亚三美G 图番","ミネベアミツミG図番："))</f>
        <v>ミネベアミツミG図番：</v>
      </c>
      <c r="K24" s="179"/>
      <c r="L24" s="179"/>
      <c r="M24" s="179"/>
      <c r="N24" s="179"/>
      <c r="O24" s="179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184" t="str">
        <f>IF(J4="English","MinebeaMitsumi Item code :",IF(J4="中文","美蓓亚三美条款编号","ﾐﾈﾍﾞｱﾐﾂﾐGｱｲﾃﾑｺｰﾄﾞ："))</f>
        <v>ﾐﾈﾍﾞｱﾐﾂﾐGｱｲﾃﾑｺｰﾄﾞ：</v>
      </c>
      <c r="AA24" s="181"/>
      <c r="AB24" s="181"/>
      <c r="AC24" s="181"/>
      <c r="AD24" s="181"/>
      <c r="AE24" s="181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S24" s="29"/>
    </row>
    <row r="25" spans="9:52" ht="10.050000000000001" customHeight="1">
      <c r="L25" s="6"/>
      <c r="M25" s="39"/>
      <c r="N25" s="39"/>
      <c r="O25" s="39"/>
      <c r="P25" s="15"/>
      <c r="Q25" s="15"/>
      <c r="R25" s="15"/>
      <c r="S25" s="15"/>
      <c r="T25" s="15"/>
      <c r="U25" s="15"/>
      <c r="V25" s="4"/>
      <c r="W25" s="6"/>
      <c r="X25" s="6"/>
      <c r="Y25" s="39"/>
      <c r="Z25" s="39"/>
      <c r="AA25" s="39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9:52" ht="19.5" customHeight="1">
      <c r="I26" s="24"/>
      <c r="J26" s="30"/>
      <c r="K26" s="185"/>
      <c r="L26" s="186"/>
      <c r="M26" s="187" t="str">
        <f>IF(J4="English","SVHC Survey List is attached due to the large number of parts being reported on",IF(J4="中文","由于部品数量多，附上SVHC调查表清单并报告","部品が多数のためSVHC調査リストを添付して報告します。"))</f>
        <v>部品が多数のためSVHC調査リストを添付して報告します。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T26" s="39"/>
      <c r="AW26" s="39"/>
    </row>
    <row r="27" spans="9:52" ht="21" customHeight="1">
      <c r="J27" s="47" t="str">
        <f>IF(J4="English","2．Survey Result",IF(J4="中文","2．调查结果","2．調査結果"))</f>
        <v>2．調査結果</v>
      </c>
      <c r="L27" s="6"/>
      <c r="M27" s="39"/>
      <c r="N27" s="39"/>
      <c r="O27" s="39"/>
      <c r="P27" s="15"/>
      <c r="Q27" s="15"/>
      <c r="R27" s="15"/>
      <c r="S27" s="15"/>
      <c r="T27" s="15"/>
      <c r="U27" s="15"/>
      <c r="V27" s="4"/>
      <c r="W27" s="6"/>
      <c r="X27" s="6"/>
      <c r="Y27" s="39"/>
      <c r="Z27" s="39"/>
      <c r="AA27" s="39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T27" s="7" t="s">
        <v>948</v>
      </c>
    </row>
    <row r="28" spans="9:52" ht="21" customHeight="1">
      <c r="J28" s="47"/>
      <c r="L28" s="6"/>
      <c r="M28" s="120"/>
      <c r="N28" s="120"/>
      <c r="O28" s="120"/>
      <c r="P28" s="15"/>
      <c r="Q28" s="15"/>
      <c r="R28" s="15"/>
      <c r="S28" s="15"/>
      <c r="T28" s="15"/>
      <c r="U28" s="15"/>
      <c r="V28" s="4"/>
      <c r="W28" s="6"/>
      <c r="X28" s="6"/>
      <c r="Y28" s="120"/>
      <c r="Z28" s="120"/>
      <c r="AA28" s="120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9:52" ht="21" customHeight="1">
      <c r="J29" s="225" t="s">
        <v>943</v>
      </c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226"/>
    </row>
    <row r="30" spans="9:52" ht="21" customHeight="1">
      <c r="J30" s="47"/>
      <c r="L30" s="6"/>
      <c r="M30" s="120"/>
      <c r="N30" s="120"/>
      <c r="O30" s="120"/>
      <c r="P30" s="15"/>
      <c r="Q30" s="15"/>
      <c r="R30" s="15"/>
      <c r="S30" s="15"/>
      <c r="T30" s="15"/>
      <c r="U30" s="15"/>
      <c r="V30" s="4"/>
      <c r="W30" s="6"/>
      <c r="X30" s="6"/>
      <c r="Y30" s="120"/>
      <c r="Z30" s="120"/>
      <c r="AA30" s="120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9:52" ht="15" customHeight="1">
      <c r="J31" s="189" t="str">
        <f>IF(J4="English","Please append  ✔mark to either. ",IF(J4="中文","请在下列符合的项目上画✔表示","何れか一方に ✔印を付記して下さい"))</f>
        <v>何れか一方に ✔印を付記して下さい</v>
      </c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6"/>
      <c r="Y31" s="39"/>
      <c r="Z31" s="39"/>
      <c r="AA31" s="3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T31" s="7" t="s">
        <v>863</v>
      </c>
    </row>
    <row r="32" spans="9:52" ht="20.100000000000001" customHeight="1">
      <c r="J32" s="48"/>
      <c r="K32" s="382" t="s">
        <v>948</v>
      </c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T32" s="7" t="s">
        <v>939</v>
      </c>
    </row>
    <row r="33" spans="9:49" ht="20.100000000000001" customHeight="1">
      <c r="J33" s="48"/>
      <c r="K33" s="382" t="s">
        <v>939</v>
      </c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T33" s="7" t="s">
        <v>865</v>
      </c>
    </row>
    <row r="34" spans="9:49" ht="5.0999999999999996" customHeight="1">
      <c r="L34" s="6"/>
      <c r="M34" s="39"/>
      <c r="N34" s="39"/>
      <c r="O34" s="39"/>
      <c r="P34" s="15"/>
      <c r="Q34" s="15"/>
      <c r="R34" s="15"/>
      <c r="S34" s="15"/>
      <c r="T34" s="15"/>
      <c r="U34" s="15"/>
      <c r="V34" s="4"/>
      <c r="W34" s="6"/>
      <c r="X34" s="6"/>
      <c r="Y34" s="39"/>
      <c r="Z34" s="39"/>
      <c r="AA34" s="39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T34" s="39"/>
    </row>
    <row r="35" spans="9:49" ht="15" customHeight="1">
      <c r="I35" s="24"/>
      <c r="J35" s="60" t="str">
        <f>IF(J4="English","When SVHC contains, please enter the tatget substance No. from the SVHC List sheet in the cell below. ",IF(J4="中文","如SVHC的含量在时，请在下列的项目中填写详细的事项","SVHCを含有する場合は、SVHC List シートから対応する物質の番号を下記に入力して下さい"))</f>
        <v>SVHCを含有する場合は、SVHC List シートから対応する物質の番号を下記に入力して下さい</v>
      </c>
      <c r="K35" s="30"/>
      <c r="L35" s="39"/>
      <c r="M35" s="31"/>
      <c r="AT35" s="39"/>
    </row>
    <row r="36" spans="9:49" ht="15" customHeight="1">
      <c r="I36" s="24"/>
      <c r="J36" s="384" t="s">
        <v>871</v>
      </c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T36" s="89" t="s">
        <v>871</v>
      </c>
    </row>
    <row r="37" spans="9:49" ht="15" customHeight="1">
      <c r="I37" s="24"/>
      <c r="J37" s="60" t="str">
        <f>IF(J4="English","When the same substance contains to two or more parts. Please indicate details for each. ",IF(J4="中文","如在复数的部位中只含有一种物质时，请填写每个含有部位","一つの物質が複数部位に含有する場合は、部位毎に記入して下さい"))</f>
        <v>一つの物質が複数部位に含有する場合は、部位毎に記入して下さい</v>
      </c>
      <c r="K37" s="30"/>
      <c r="L37" s="39"/>
      <c r="M37" s="31"/>
      <c r="AT37" s="57" t="s">
        <v>872</v>
      </c>
    </row>
    <row r="38" spans="9:49" ht="5.0999999999999996" customHeight="1">
      <c r="I38" s="24"/>
      <c r="J38" s="30"/>
      <c r="K38" s="30"/>
      <c r="L38" s="39"/>
      <c r="M38" s="31"/>
      <c r="AT38" s="42"/>
    </row>
    <row r="39" spans="9:49" s="42" customFormat="1" ht="21.75" customHeight="1">
      <c r="J39" s="386" t="s">
        <v>861</v>
      </c>
      <c r="K39" s="197" t="str">
        <f>IF(J4="English","Substance name",IF(J4="中文","物质名称","物質名称"))</f>
        <v>物質名称</v>
      </c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9"/>
      <c r="AF39" s="200" t="str">
        <f>IF(J4="English","CAS No.",IF(J4="中文","CAS登录号","CAS番号"))</f>
        <v>CAS番号</v>
      </c>
      <c r="AG39" s="201"/>
      <c r="AH39" s="202"/>
      <c r="AI39" s="206" t="str">
        <f>IF(J4="English","Weight
(mg)",IF(J4="中文","
质量
(mg)","重量
(mg)"))</f>
        <v>重量
(mg)</v>
      </c>
      <c r="AJ39" s="207"/>
      <c r="AK39" s="388" t="str">
        <f>IF(J4="English","Content
(mg)",IF(J4="中文","含量
(mg)","含有量
(mg)"))</f>
        <v>含有量
(mg)</v>
      </c>
      <c r="AL39" s="389"/>
      <c r="AM39" s="388" t="str">
        <f>IF(J4="English","Content rate
(%)",IF(J4="中文","含有率(%)","含有率
(%)"))</f>
        <v>含有率
(%)</v>
      </c>
      <c r="AN39" s="389"/>
      <c r="AO39" s="206" t="str">
        <f>IF(J4="English","Content part, Note",IF(J4="中文","含有部位, 
备注","含有部位, 
備考"))</f>
        <v>含有部位, 
備考</v>
      </c>
      <c r="AP39" s="213"/>
      <c r="AQ39" s="214"/>
    </row>
    <row r="40" spans="9:49" s="42" customFormat="1" ht="19.5" customHeight="1">
      <c r="J40" s="387"/>
      <c r="K40" s="325" t="s">
        <v>855</v>
      </c>
      <c r="L40" s="325" t="s">
        <v>392</v>
      </c>
      <c r="M40" s="325" t="s">
        <v>392</v>
      </c>
      <c r="N40" s="325" t="s">
        <v>392</v>
      </c>
      <c r="O40" s="325" t="s">
        <v>392</v>
      </c>
      <c r="P40" s="325" t="s">
        <v>392</v>
      </c>
      <c r="Q40" s="325" t="s">
        <v>392</v>
      </c>
      <c r="R40" s="326" t="s">
        <v>856</v>
      </c>
      <c r="S40" s="327" t="s">
        <v>6</v>
      </c>
      <c r="T40" s="327" t="s">
        <v>6</v>
      </c>
      <c r="U40" s="327" t="s">
        <v>6</v>
      </c>
      <c r="V40" s="327" t="s">
        <v>6</v>
      </c>
      <c r="W40" s="327" t="s">
        <v>6</v>
      </c>
      <c r="X40" s="328" t="s">
        <v>6</v>
      </c>
      <c r="Y40" s="329" t="s">
        <v>857</v>
      </c>
      <c r="Z40" s="325" t="s">
        <v>626</v>
      </c>
      <c r="AA40" s="325" t="s">
        <v>626</v>
      </c>
      <c r="AB40" s="325" t="s">
        <v>626</v>
      </c>
      <c r="AC40" s="325" t="s">
        <v>626</v>
      </c>
      <c r="AD40" s="325" t="s">
        <v>626</v>
      </c>
      <c r="AE40" s="325" t="s">
        <v>626</v>
      </c>
      <c r="AF40" s="203"/>
      <c r="AG40" s="204"/>
      <c r="AH40" s="205"/>
      <c r="AI40" s="208"/>
      <c r="AJ40" s="209"/>
      <c r="AK40" s="390"/>
      <c r="AL40" s="391"/>
      <c r="AM40" s="390"/>
      <c r="AN40" s="391"/>
      <c r="AO40" s="215"/>
      <c r="AP40" s="216"/>
      <c r="AQ40" s="217"/>
      <c r="AT40" s="57"/>
    </row>
    <row r="41" spans="9:49" s="42" customFormat="1" ht="84" customHeight="1">
      <c r="J41" s="58">
        <v>2</v>
      </c>
      <c r="K41" s="230" t="str">
        <f>IF($J41="","",VLOOKUP($J41,'SVHC List'!$B$5:$Z$1004,2,FALSE))</f>
        <v>フタル酸ブチルベンジル(BBP)</v>
      </c>
      <c r="L41" s="231"/>
      <c r="M41" s="231"/>
      <c r="N41" s="231"/>
      <c r="O41" s="231"/>
      <c r="P41" s="231"/>
      <c r="Q41" s="232"/>
      <c r="R41" s="233" t="str">
        <f>IF($J41="","",VLOOKUP($J41,'SVHC List'!$B$5:$Z$956,9,FALSE))</f>
        <v>Benzyl butyl phthalate (BBP)</v>
      </c>
      <c r="S41" s="231"/>
      <c r="T41" s="231"/>
      <c r="U41" s="231"/>
      <c r="V41" s="231"/>
      <c r="W41" s="231"/>
      <c r="X41" s="232"/>
      <c r="Y41" s="233" t="str">
        <f>IF($J41="","",VLOOKUP($J41,'SVHC List'!$B$5:$Z$1004,16,FALSE))</f>
        <v>鄰苯二甲酸甲苯基丁酯(BBP)</v>
      </c>
      <c r="Z41" s="231"/>
      <c r="AA41" s="231"/>
      <c r="AB41" s="231"/>
      <c r="AC41" s="231"/>
      <c r="AD41" s="231"/>
      <c r="AE41" s="232"/>
      <c r="AF41" s="234" t="str">
        <f>IF($J41="","",VLOOKUP($J41,'SVHC List'!$B$5:$Z$956,23,FALSE))</f>
        <v>85-68-7</v>
      </c>
      <c r="AG41" s="235"/>
      <c r="AH41" s="235"/>
      <c r="AI41" s="397"/>
      <c r="AJ41" s="398"/>
      <c r="AK41" s="392"/>
      <c r="AL41" s="393"/>
      <c r="AM41" s="392"/>
      <c r="AN41" s="393"/>
      <c r="AO41" s="394"/>
      <c r="AP41" s="394"/>
      <c r="AQ41" s="393"/>
    </row>
    <row r="42" spans="9:49" s="42" customFormat="1" ht="84" customHeight="1">
      <c r="J42" s="58"/>
      <c r="K42" s="230" t="str">
        <f>IF($J42="","",VLOOKUP($J42,'SVHC List'!$B$5:$Z$1004,2,FALSE))</f>
        <v/>
      </c>
      <c r="L42" s="231"/>
      <c r="M42" s="231"/>
      <c r="N42" s="231"/>
      <c r="O42" s="231"/>
      <c r="P42" s="231"/>
      <c r="Q42" s="232"/>
      <c r="R42" s="233" t="str">
        <f>IF($J42="","",VLOOKUP($J42,'SVHC List'!$B$5:$Z$1004,9,FALSE))</f>
        <v/>
      </c>
      <c r="S42" s="231"/>
      <c r="T42" s="231"/>
      <c r="U42" s="231"/>
      <c r="V42" s="231"/>
      <c r="W42" s="231"/>
      <c r="X42" s="232"/>
      <c r="Y42" s="233" t="str">
        <f>IF($J42="","",VLOOKUP($J42,'SVHC List'!$B$5:$Z$1004,16,FALSE))</f>
        <v/>
      </c>
      <c r="Z42" s="231"/>
      <c r="AA42" s="231"/>
      <c r="AB42" s="231"/>
      <c r="AC42" s="231"/>
      <c r="AD42" s="231"/>
      <c r="AE42" s="232"/>
      <c r="AF42" s="234" t="str">
        <f>IF($J42="","",VLOOKUP($J42,'SVHC List'!$B$5:$Z$956,23,FALSE))</f>
        <v/>
      </c>
      <c r="AG42" s="235"/>
      <c r="AH42" s="235"/>
      <c r="AI42" s="395"/>
      <c r="AJ42" s="396"/>
      <c r="AK42" s="392"/>
      <c r="AL42" s="393"/>
      <c r="AM42" s="392"/>
      <c r="AN42" s="393"/>
      <c r="AO42" s="394"/>
      <c r="AP42" s="394"/>
      <c r="AQ42" s="393"/>
    </row>
    <row r="43" spans="9:49" s="42" customFormat="1" ht="84" customHeight="1">
      <c r="J43" s="58"/>
      <c r="K43" s="230" t="str">
        <f>IF($J43="","",VLOOKUP($J43,'SVHC List'!$B$5:$Z$1004,2,FALSE))</f>
        <v/>
      </c>
      <c r="L43" s="231"/>
      <c r="M43" s="231"/>
      <c r="N43" s="231"/>
      <c r="O43" s="231"/>
      <c r="P43" s="231"/>
      <c r="Q43" s="232"/>
      <c r="R43" s="233" t="str">
        <f>IF($J43="","",VLOOKUP($J43,'SVHC List'!$B$5:$Z$1004,9,FALSE))</f>
        <v/>
      </c>
      <c r="S43" s="231"/>
      <c r="T43" s="231"/>
      <c r="U43" s="231"/>
      <c r="V43" s="231"/>
      <c r="W43" s="231"/>
      <c r="X43" s="232"/>
      <c r="Y43" s="233" t="str">
        <f>IF($J43="","",VLOOKUP($J43,'SVHC List'!$B$5:$Z$1004,16,FALSE))</f>
        <v/>
      </c>
      <c r="Z43" s="231"/>
      <c r="AA43" s="231"/>
      <c r="AB43" s="231"/>
      <c r="AC43" s="231"/>
      <c r="AD43" s="231"/>
      <c r="AE43" s="232"/>
      <c r="AF43" s="234" t="str">
        <f>IF($J43="","",VLOOKUP($J43,'SVHC List'!$B$5:$Z$956,23,FALSE))</f>
        <v/>
      </c>
      <c r="AG43" s="235"/>
      <c r="AH43" s="235"/>
      <c r="AI43" s="395"/>
      <c r="AJ43" s="396"/>
      <c r="AK43" s="392"/>
      <c r="AL43" s="393"/>
      <c r="AM43" s="392"/>
      <c r="AN43" s="393"/>
      <c r="AO43" s="394"/>
      <c r="AP43" s="394"/>
      <c r="AQ43" s="393"/>
    </row>
    <row r="44" spans="9:49" s="42" customFormat="1" ht="84" customHeight="1">
      <c r="J44" s="58"/>
      <c r="K44" s="230" t="str">
        <f>IF($J44="","",VLOOKUP($J44,'SVHC List'!$B$5:$Z$1004,2,FALSE))</f>
        <v/>
      </c>
      <c r="L44" s="231"/>
      <c r="M44" s="231"/>
      <c r="N44" s="231"/>
      <c r="O44" s="231"/>
      <c r="P44" s="231"/>
      <c r="Q44" s="232"/>
      <c r="R44" s="233" t="str">
        <f>IF($J44="","",VLOOKUP($J44,'SVHC List'!$B$5:$Z$1004,9,FALSE))</f>
        <v/>
      </c>
      <c r="S44" s="231"/>
      <c r="T44" s="231"/>
      <c r="U44" s="231"/>
      <c r="V44" s="231"/>
      <c r="W44" s="231"/>
      <c r="X44" s="232"/>
      <c r="Y44" s="233" t="str">
        <f>IF($J44="","",VLOOKUP($J44,'SVHC List'!$B$5:$Z$1004,16,FALSE))</f>
        <v/>
      </c>
      <c r="Z44" s="231"/>
      <c r="AA44" s="231"/>
      <c r="AB44" s="231"/>
      <c r="AC44" s="231"/>
      <c r="AD44" s="231"/>
      <c r="AE44" s="232"/>
      <c r="AF44" s="234" t="str">
        <f>IF($J44="","",VLOOKUP($J44,'SVHC List'!$B$5:$Z$956,23,FALSE))</f>
        <v/>
      </c>
      <c r="AG44" s="235"/>
      <c r="AH44" s="235"/>
      <c r="AI44" s="395"/>
      <c r="AJ44" s="396"/>
      <c r="AK44" s="392"/>
      <c r="AL44" s="393"/>
      <c r="AM44" s="392"/>
      <c r="AN44" s="393"/>
      <c r="AO44" s="394"/>
      <c r="AP44" s="394"/>
      <c r="AQ44" s="393"/>
    </row>
    <row r="45" spans="9:49" s="42" customFormat="1" ht="84" customHeight="1">
      <c r="J45" s="58"/>
      <c r="K45" s="230" t="str">
        <f>IF($J45="","",VLOOKUP($J45,'SVHC List'!$B$5:$Z$1004,2,FALSE))</f>
        <v/>
      </c>
      <c r="L45" s="231"/>
      <c r="M45" s="231"/>
      <c r="N45" s="231"/>
      <c r="O45" s="231"/>
      <c r="P45" s="231"/>
      <c r="Q45" s="232"/>
      <c r="R45" s="233" t="str">
        <f>IF($J45="","",VLOOKUP($J45,'SVHC List'!$B$5:$Z$1004,9,FALSE))</f>
        <v/>
      </c>
      <c r="S45" s="231"/>
      <c r="T45" s="231"/>
      <c r="U45" s="231"/>
      <c r="V45" s="231"/>
      <c r="W45" s="231"/>
      <c r="X45" s="232"/>
      <c r="Y45" s="233" t="str">
        <f>IF($J45="","",VLOOKUP($J45,'SVHC List'!$B$5:$Z$1004,16,FALSE))</f>
        <v/>
      </c>
      <c r="Z45" s="231"/>
      <c r="AA45" s="231"/>
      <c r="AB45" s="231"/>
      <c r="AC45" s="231"/>
      <c r="AD45" s="231"/>
      <c r="AE45" s="232"/>
      <c r="AF45" s="234" t="str">
        <f>IF($J45="","",VLOOKUP($J45,'SVHC List'!$B$5:$Z$956,23,FALSE))</f>
        <v/>
      </c>
      <c r="AG45" s="235"/>
      <c r="AH45" s="235"/>
      <c r="AI45" s="395"/>
      <c r="AJ45" s="396"/>
      <c r="AK45" s="392"/>
      <c r="AL45" s="393"/>
      <c r="AM45" s="392"/>
      <c r="AN45" s="393"/>
      <c r="AO45" s="394"/>
      <c r="AP45" s="394"/>
      <c r="AQ45" s="393"/>
      <c r="AT45" s="43"/>
    </row>
    <row r="46" spans="9:49" s="43" customFormat="1" ht="6" customHeight="1"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T46" s="39"/>
    </row>
    <row r="47" spans="9:49" ht="13.5" customHeight="1">
      <c r="I47" s="24"/>
      <c r="J47" s="32"/>
      <c r="K47" s="3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5"/>
      <c r="AA47" s="25"/>
      <c r="AB47" s="33"/>
      <c r="AC47" s="25"/>
      <c r="AD47" s="25"/>
      <c r="AE47" s="25"/>
      <c r="AF47" s="25"/>
      <c r="AG47" s="25"/>
      <c r="AH47" s="25"/>
      <c r="AI47" s="25"/>
      <c r="AJ47" s="25"/>
      <c r="AK47" s="25"/>
      <c r="AL47" s="240" t="s">
        <v>912</v>
      </c>
      <c r="AM47" s="241"/>
      <c r="AN47" s="241"/>
      <c r="AO47" s="241"/>
      <c r="AP47" s="96">
        <f>L6</f>
        <v>30</v>
      </c>
      <c r="AQ47" s="97"/>
      <c r="AT47" s="43"/>
      <c r="AU47" s="39"/>
      <c r="AV47" s="39"/>
      <c r="AW47" s="39"/>
    </row>
    <row r="48" spans="9:49" ht="13.5" customHeight="1">
      <c r="J48" s="34"/>
      <c r="K48" s="34"/>
      <c r="L48" s="15"/>
      <c r="M48" s="21"/>
      <c r="N48" s="21"/>
      <c r="O48" s="21"/>
      <c r="P48" s="21"/>
      <c r="Q48" s="21"/>
      <c r="R48" s="21"/>
      <c r="S48" s="21"/>
      <c r="T48" s="21"/>
    </row>
    <row r="49" spans="9:42" ht="13.5" customHeight="1"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9:42" ht="13.5" customHeight="1">
      <c r="I50" s="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Y50" s="36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</row>
    <row r="51" spans="9:42" ht="13.5" customHeight="1"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</row>
    <row r="52" spans="9:42" ht="13.5" customHeight="1">
      <c r="I52" s="26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9:42" ht="13.5" customHeight="1"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9:42" ht="13.5" customHeight="1"/>
    <row r="55" spans="9:42" ht="13.5" customHeight="1"/>
    <row r="56" spans="9:42" ht="13.5" customHeight="1"/>
  </sheetData>
  <sheetProtection sheet="1" objects="1" scenarios="1"/>
  <mergeCells count="101">
    <mergeCell ref="AL47:AO47"/>
    <mergeCell ref="AM43:AN43"/>
    <mergeCell ref="AO43:AQ43"/>
    <mergeCell ref="K44:Q44"/>
    <mergeCell ref="R44:X44"/>
    <mergeCell ref="Y44:AE44"/>
    <mergeCell ref="AF44:AH44"/>
    <mergeCell ref="AI44:AJ44"/>
    <mergeCell ref="AK44:AL44"/>
    <mergeCell ref="AM44:AN44"/>
    <mergeCell ref="AO44:AQ44"/>
    <mergeCell ref="K43:Q43"/>
    <mergeCell ref="R43:X43"/>
    <mergeCell ref="Y43:AE43"/>
    <mergeCell ref="AF43:AH43"/>
    <mergeCell ref="AI43:AJ43"/>
    <mergeCell ref="AM45:AN45"/>
    <mergeCell ref="AO45:AQ45"/>
    <mergeCell ref="K45:Q45"/>
    <mergeCell ref="R45:X45"/>
    <mergeCell ref="Y45:AE45"/>
    <mergeCell ref="AF45:AH45"/>
    <mergeCell ref="AI45:AJ45"/>
    <mergeCell ref="AK45:AL45"/>
    <mergeCell ref="AK43:AL43"/>
    <mergeCell ref="AK41:AL41"/>
    <mergeCell ref="AM41:AN41"/>
    <mergeCell ref="AO41:AQ41"/>
    <mergeCell ref="K42:Q42"/>
    <mergeCell ref="R42:X42"/>
    <mergeCell ref="Y42:AE42"/>
    <mergeCell ref="AF42:AH42"/>
    <mergeCell ref="AI42:AJ42"/>
    <mergeCell ref="AK42:AL42"/>
    <mergeCell ref="AM42:AN42"/>
    <mergeCell ref="AO42:AQ42"/>
    <mergeCell ref="K41:Q41"/>
    <mergeCell ref="R41:X41"/>
    <mergeCell ref="Y41:AE41"/>
    <mergeCell ref="AF41:AH41"/>
    <mergeCell ref="AI41:AJ41"/>
    <mergeCell ref="J31:W31"/>
    <mergeCell ref="K32:AQ32"/>
    <mergeCell ref="K33:AQ33"/>
    <mergeCell ref="J36:AQ36"/>
    <mergeCell ref="J39:J40"/>
    <mergeCell ref="K39:AE39"/>
    <mergeCell ref="AF39:AH40"/>
    <mergeCell ref="AI39:AJ40"/>
    <mergeCell ref="AK39:AL40"/>
    <mergeCell ref="AM39:AN40"/>
    <mergeCell ref="AO39:AQ40"/>
    <mergeCell ref="K40:Q40"/>
    <mergeCell ref="R40:X40"/>
    <mergeCell ref="Y40:AE40"/>
    <mergeCell ref="J23:O23"/>
    <mergeCell ref="P23:Y23"/>
    <mergeCell ref="Z23:AE23"/>
    <mergeCell ref="AF23:AQ23"/>
    <mergeCell ref="J24:O24"/>
    <mergeCell ref="P24:Y24"/>
    <mergeCell ref="Z24:AE24"/>
    <mergeCell ref="AF24:AQ24"/>
    <mergeCell ref="K26:L26"/>
    <mergeCell ref="M26:AQ26"/>
    <mergeCell ref="P17:Y17"/>
    <mergeCell ref="Z17:AE17"/>
    <mergeCell ref="AF17:AQ17"/>
    <mergeCell ref="J19:O19"/>
    <mergeCell ref="P19:Y19"/>
    <mergeCell ref="Z19:AE19"/>
    <mergeCell ref="AF19:AO19"/>
    <mergeCell ref="AP19:AQ19"/>
    <mergeCell ref="J22:O22"/>
    <mergeCell ref="P22:Y22"/>
    <mergeCell ref="Z22:AE22"/>
    <mergeCell ref="AF22:AQ22"/>
    <mergeCell ref="J29:AQ29"/>
    <mergeCell ref="J4:AG4"/>
    <mergeCell ref="J6:J7"/>
    <mergeCell ref="K6:K7"/>
    <mergeCell ref="L6:M7"/>
    <mergeCell ref="N6:R7"/>
    <mergeCell ref="J13:W13"/>
    <mergeCell ref="AH13:AQ13"/>
    <mergeCell ref="J8:AF10"/>
    <mergeCell ref="AD14:AQ14"/>
    <mergeCell ref="J16:O16"/>
    <mergeCell ref="P16:Y16"/>
    <mergeCell ref="Z16:AE16"/>
    <mergeCell ref="AH9:AP9"/>
    <mergeCell ref="AH10:AQ10"/>
    <mergeCell ref="AD11:AQ11"/>
    <mergeCell ref="J12:W12"/>
    <mergeCell ref="AD12:AQ12"/>
    <mergeCell ref="AF16:AQ16"/>
    <mergeCell ref="J18:O18"/>
    <mergeCell ref="P18:Y18"/>
    <mergeCell ref="Z18:AE18"/>
    <mergeCell ref="AF18:AQ18"/>
    <mergeCell ref="J17:O17"/>
  </mergeCells>
  <phoneticPr fontId="2"/>
  <dataValidations count="6">
    <dataValidation type="list" allowBlank="1" showInputMessage="1" showErrorMessage="1" sqref="J4:AG4">
      <formula1>$AT$6:$AT$8</formula1>
    </dataValidation>
    <dataValidation allowBlank="1" showInputMessage="1" showErrorMessage="1" errorTitle="zzz" sqref="K41:Q45"/>
    <dataValidation type="list" allowBlank="1" showInputMessage="1" showErrorMessage="1" sqref="K32">
      <formula1>$AT$27:$AT$31</formula1>
    </dataValidation>
    <dataValidation type="list" allowBlank="1" showInputMessage="1" showErrorMessage="1" sqref="K33">
      <formula1>$AT$32:$AT$33</formula1>
    </dataValidation>
    <dataValidation type="list" allowBlank="1" showInputMessage="1" showErrorMessage="1" sqref="J36:AQ36">
      <formula1>$AT$36:$AT$37</formula1>
    </dataValidation>
    <dataValidation type="list" allowBlank="1" showInputMessage="1" showErrorMessage="1" sqref="J29:AQ29">
      <formula1>$AL$24:$AL$27</formula1>
    </dataValidation>
  </dataValidations>
  <pageMargins left="0.31496062992125984" right="0.11811023622047245" top="0.19685039370078741" bottom="0.19685039370078741" header="0.19685039370078741" footer="0.19685039370078741"/>
  <pageSetup paperSize="9" scale="95" orientation="portrait" r:id="rId1"/>
  <headerFooter alignWithMargins="0">
    <oddFooter>&amp;C&amp;"ＭＳ ゴシック,標準"&amp;9MinebeaMitsumi Inc.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9</xdr:col>
                    <xdr:colOff>99060</xdr:colOff>
                    <xdr:row>31</xdr:row>
                    <xdr:rowOff>15240</xdr:rowOff>
                  </from>
                  <to>
                    <xdr:col>10</xdr:col>
                    <xdr:colOff>106680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9</xdr:col>
                    <xdr:colOff>99060</xdr:colOff>
                    <xdr:row>32</xdr:row>
                    <xdr:rowOff>0</xdr:rowOff>
                  </from>
                  <to>
                    <xdr:col>10</xdr:col>
                    <xdr:colOff>106680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I3:AZ56"/>
  <sheetViews>
    <sheetView showGridLines="0" zoomScale="90" zoomScaleNormal="90" zoomScaleSheetLayoutView="100" workbookViewId="0"/>
  </sheetViews>
  <sheetFormatPr defaultColWidth="9" defaultRowHeight="15.6"/>
  <cols>
    <col min="1" max="8" width="5.6640625" style="7" customWidth="1"/>
    <col min="9" max="9" width="1.109375" style="7" customWidth="1"/>
    <col min="10" max="10" width="5.33203125" style="7" customWidth="1"/>
    <col min="11" max="29" width="3.109375" style="7" customWidth="1"/>
    <col min="30" max="30" width="2.6640625" style="7" customWidth="1"/>
    <col min="31" max="34" width="3.109375" style="7" customWidth="1"/>
    <col min="35" max="43" width="2.6640625" style="7" customWidth="1"/>
    <col min="44" max="44" width="0.88671875" style="7" customWidth="1"/>
    <col min="45" max="45" width="9" style="7" customWidth="1"/>
    <col min="46" max="46" width="9" style="7" hidden="1" customWidth="1"/>
    <col min="47" max="75" width="9" style="7" customWidth="1"/>
    <col min="76" max="16384" width="9" style="7"/>
  </cols>
  <sheetData>
    <row r="3" spans="9:52" ht="16.2" thickBot="1">
      <c r="J3" s="7" t="s">
        <v>7</v>
      </c>
    </row>
    <row r="4" spans="9:52" ht="16.2" thickBot="1">
      <c r="J4" s="139" t="s">
        <v>6</v>
      </c>
      <c r="K4" s="140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2"/>
      <c r="AR4" s="61"/>
      <c r="AT4" s="8"/>
    </row>
    <row r="5" spans="9:52" ht="10.5" customHeight="1">
      <c r="J5" s="40"/>
      <c r="K5" s="40"/>
      <c r="L5" s="40"/>
      <c r="M5" s="40"/>
      <c r="AR5" s="61"/>
      <c r="AT5" s="8"/>
    </row>
    <row r="6" spans="9:52" ht="8.1" customHeight="1">
      <c r="J6" s="143">
        <v>1</v>
      </c>
      <c r="K6" s="145" t="s">
        <v>868</v>
      </c>
      <c r="L6" s="147">
        <f>'SVHC Survey Report '!D4</f>
        <v>30</v>
      </c>
      <c r="M6" s="148"/>
      <c r="N6" s="147" t="str">
        <f>IF(J4="English","batches",IF(L4="中文","批","次"))</f>
        <v>batches</v>
      </c>
      <c r="O6" s="149"/>
      <c r="P6" s="149"/>
      <c r="Q6" s="149"/>
      <c r="R6" s="149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9"/>
      <c r="AG6" s="9"/>
      <c r="AH6" s="10"/>
      <c r="AI6" s="10"/>
      <c r="AJ6" s="10"/>
      <c r="AK6" s="10"/>
      <c r="AL6" s="10"/>
      <c r="AM6" s="10"/>
      <c r="AN6" s="10"/>
      <c r="AO6" s="10"/>
      <c r="AP6" s="10"/>
      <c r="AT6" s="11" t="s">
        <v>4</v>
      </c>
    </row>
    <row r="7" spans="9:52" ht="12" customHeight="1">
      <c r="J7" s="144"/>
      <c r="K7" s="146"/>
      <c r="L7" s="148"/>
      <c r="M7" s="148"/>
      <c r="N7" s="149"/>
      <c r="O7" s="149"/>
      <c r="P7" s="149"/>
      <c r="Q7" s="149"/>
      <c r="R7" s="149"/>
      <c r="AL7" s="12"/>
      <c r="AM7" s="12"/>
      <c r="AN7" s="10"/>
      <c r="AO7" s="10"/>
      <c r="AP7" s="10"/>
      <c r="AT7" s="11" t="s">
        <v>3</v>
      </c>
    </row>
    <row r="8" spans="9:52" ht="15" customHeight="1">
      <c r="J8" s="155" t="str">
        <f>IF(J4="English","REACH Substances of Very High Concern
 (SVHC) content Survey Report",IF(J4="中文","REACH高度关注物质（SVHC）含有调查报告书","REACH高懸念物質（SVHC）含有調査報告書"))</f>
        <v>REACH Substances of Very High Concern
 (SVHC) content Survey Report</v>
      </c>
      <c r="K8" s="155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3"/>
      <c r="AH8" s="14"/>
      <c r="AI8" s="14"/>
      <c r="AJ8" s="14"/>
      <c r="AP8" s="15" t="s">
        <v>0</v>
      </c>
      <c r="AQ8" s="16"/>
      <c r="AT8" s="11" t="s">
        <v>5</v>
      </c>
    </row>
    <row r="9" spans="9:52" ht="15" customHeight="1"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3"/>
      <c r="AH9" s="131" t="str">
        <f>IF(J4="English","Document No.:",IF(J4="中文","资料 No.:","資料No.:"))</f>
        <v>Document No.:</v>
      </c>
      <c r="AI9" s="131"/>
      <c r="AJ9" s="131"/>
      <c r="AK9" s="131"/>
      <c r="AL9" s="131"/>
      <c r="AM9" s="131"/>
      <c r="AN9" s="131"/>
      <c r="AO9" s="131"/>
      <c r="AP9" s="131"/>
    </row>
    <row r="10" spans="9:52" ht="15" customHeight="1"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9"/>
      <c r="AH10" s="132"/>
      <c r="AI10" s="132"/>
      <c r="AJ10" s="132"/>
      <c r="AK10" s="132"/>
      <c r="AL10" s="132"/>
      <c r="AM10" s="132"/>
      <c r="AN10" s="132"/>
      <c r="AO10" s="132"/>
      <c r="AP10" s="132"/>
      <c r="AQ10" s="133"/>
    </row>
    <row r="11" spans="9:52" ht="5.0999999999999996" customHeight="1">
      <c r="J11" s="17"/>
      <c r="K11" s="17"/>
      <c r="L11" s="1"/>
      <c r="M11" s="1"/>
      <c r="N11" s="1"/>
      <c r="O11" s="1"/>
      <c r="P11" s="1"/>
      <c r="Q11" s="18"/>
      <c r="R11" s="1"/>
      <c r="S11" s="19"/>
      <c r="T11" s="19"/>
      <c r="U11" s="18"/>
      <c r="V11" s="18"/>
      <c r="W11" s="18"/>
      <c r="X11" s="18"/>
      <c r="Y11" s="18"/>
      <c r="Z11" s="3"/>
      <c r="AC11" s="20"/>
      <c r="AD11" s="134"/>
      <c r="AE11" s="134"/>
      <c r="AF11" s="134"/>
      <c r="AG11" s="134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T11" s="61"/>
      <c r="AV11" s="61"/>
    </row>
    <row r="12" spans="9:52" ht="18" customHeight="1">
      <c r="J12" s="136"/>
      <c r="K12" s="136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8"/>
      <c r="Y12" s="18"/>
      <c r="AD12" s="138" t="str">
        <f>IF(J4="English","Supplier's code No.:",IF(J4="中文","供应商编码:","取引先コードNo.:"))</f>
        <v>Supplier's code No.:</v>
      </c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</row>
    <row r="13" spans="9:52" ht="18" customHeight="1">
      <c r="J13" s="150"/>
      <c r="K13" s="150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X13" s="21"/>
      <c r="AC13" s="22"/>
      <c r="AD13" s="23"/>
      <c r="AE13" s="23"/>
      <c r="AF13" s="23"/>
      <c r="AG13" s="23"/>
      <c r="AH13" s="153"/>
      <c r="AI13" s="153"/>
      <c r="AJ13" s="153"/>
      <c r="AK13" s="154"/>
      <c r="AL13" s="154"/>
      <c r="AM13" s="154"/>
      <c r="AN13" s="154"/>
      <c r="AO13" s="154"/>
      <c r="AP13" s="154"/>
      <c r="AQ13" s="154"/>
      <c r="AT13" s="61"/>
      <c r="AU13" s="61"/>
      <c r="AV13" s="61"/>
    </row>
    <row r="14" spans="9:52" ht="5.0999999999999996" customHeight="1">
      <c r="J14" s="17"/>
      <c r="K14" s="17"/>
      <c r="L14" s="1"/>
      <c r="M14" s="1"/>
      <c r="N14" s="1"/>
      <c r="O14" s="1"/>
      <c r="P14" s="1"/>
      <c r="Q14" s="18"/>
      <c r="R14" s="1"/>
      <c r="S14" s="19"/>
      <c r="T14" s="19"/>
      <c r="U14" s="18"/>
      <c r="V14" s="18"/>
      <c r="W14" s="18"/>
      <c r="X14" s="18"/>
      <c r="Y14" s="18"/>
      <c r="Z14" s="3"/>
      <c r="AC14" s="20"/>
      <c r="AD14" s="134"/>
      <c r="AE14" s="134"/>
      <c r="AF14" s="134"/>
      <c r="AG14" s="134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T14" s="61"/>
      <c r="AV14" s="61"/>
    </row>
    <row r="15" spans="9:52" ht="15" customHeight="1">
      <c r="J15" s="21" t="str">
        <f>IF(J4="English","Manufacturer to fill out",IF(J4="中文","[提出源记入栏］","[提出元記入欄］"))</f>
        <v>Manufacturer to fill out</v>
      </c>
      <c r="K15" s="21"/>
      <c r="M15" s="15"/>
      <c r="N15" s="15"/>
      <c r="O15" s="6"/>
      <c r="P15" s="15"/>
      <c r="Q15" s="12"/>
      <c r="R15" s="12"/>
      <c r="S15" s="68"/>
      <c r="W15" s="21"/>
      <c r="X15" s="21"/>
      <c r="Y15" s="21"/>
      <c r="Z15" s="2"/>
      <c r="AA15" s="2"/>
      <c r="AB15" s="3"/>
      <c r="AC15" s="4"/>
      <c r="AT15" s="61"/>
      <c r="AU15" s="61"/>
      <c r="AV15" s="61"/>
      <c r="AW15" s="61"/>
      <c r="AX15" s="61"/>
      <c r="AY15" s="61"/>
      <c r="AZ15" s="61"/>
    </row>
    <row r="16" spans="9:52" ht="20.100000000000001" customHeight="1">
      <c r="I16" s="68"/>
      <c r="J16" s="125" t="str">
        <f>IF(J4="English","Date(yy.mm.dd)",IF(J4="中文","发行日","発行日"))</f>
        <v>Date(yy.mm.dd)</v>
      </c>
      <c r="K16" s="125"/>
      <c r="L16" s="126"/>
      <c r="M16" s="126"/>
      <c r="N16" s="126"/>
      <c r="O16" s="127"/>
      <c r="P16" s="128"/>
      <c r="Q16" s="129"/>
      <c r="R16" s="129"/>
      <c r="S16" s="129"/>
      <c r="T16" s="129"/>
      <c r="U16" s="129"/>
      <c r="V16" s="129"/>
      <c r="W16" s="129"/>
      <c r="X16" s="129"/>
      <c r="Y16" s="129"/>
      <c r="Z16" s="130" t="str">
        <f>IF(J4="English","E-mail",IF(J4="中文","邮箱地址","メールアドレス"))</f>
        <v>E-mail</v>
      </c>
      <c r="AA16" s="126"/>
      <c r="AB16" s="126"/>
      <c r="AC16" s="126"/>
      <c r="AD16" s="126"/>
      <c r="AE16" s="127"/>
      <c r="AF16" s="128" t="s">
        <v>2</v>
      </c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U16" s="61"/>
      <c r="AV16" s="61"/>
      <c r="AW16" s="61"/>
      <c r="AX16" s="61"/>
      <c r="AY16" s="61"/>
      <c r="AZ16" s="61"/>
    </row>
    <row r="17" spans="9:52" ht="20.100000000000001" customHeight="1">
      <c r="I17" s="68"/>
      <c r="J17" s="125" t="str">
        <f>IF(J4="English","Company name",IF(J4="中文","公司名称","会社名"))</f>
        <v>Company name</v>
      </c>
      <c r="K17" s="125"/>
      <c r="L17" s="126"/>
      <c r="M17" s="126"/>
      <c r="N17" s="126"/>
      <c r="O17" s="127"/>
      <c r="P17" s="157" t="s">
        <v>1</v>
      </c>
      <c r="Q17" s="129"/>
      <c r="R17" s="129"/>
      <c r="S17" s="129"/>
      <c r="T17" s="129"/>
      <c r="U17" s="129"/>
      <c r="V17" s="129"/>
      <c r="W17" s="129"/>
      <c r="X17" s="158"/>
      <c r="Y17" s="159"/>
      <c r="Z17" s="130" t="str">
        <f>IF(J4="English","Phone number",IF(J4="中文","电话号码","電話番号"))</f>
        <v>Phone number</v>
      </c>
      <c r="AA17" s="126"/>
      <c r="AB17" s="126"/>
      <c r="AC17" s="126"/>
      <c r="AD17" s="126"/>
      <c r="AE17" s="127"/>
      <c r="AF17" s="128" t="s">
        <v>2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U17" s="61"/>
      <c r="AV17" s="61"/>
      <c r="AW17" s="61"/>
      <c r="AX17" s="61"/>
      <c r="AY17" s="61"/>
      <c r="AZ17" s="61"/>
    </row>
    <row r="18" spans="9:52" ht="20.100000000000001" customHeight="1">
      <c r="I18" s="68"/>
      <c r="J18" s="166" t="str">
        <f>IF(J4="English","Division name",IF(J4="中文","部门名称","部署名"))</f>
        <v>Division name</v>
      </c>
      <c r="K18" s="166"/>
      <c r="L18" s="166"/>
      <c r="M18" s="166"/>
      <c r="N18" s="166"/>
      <c r="O18" s="167"/>
      <c r="P18" s="168" t="s">
        <v>2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30" t="str">
        <f>IF(J4="English","Responsible person",IF(J4="中文","责任者名","責任者名"))</f>
        <v>Responsible person</v>
      </c>
      <c r="AA18" s="126"/>
      <c r="AB18" s="126"/>
      <c r="AC18" s="126"/>
      <c r="AD18" s="126"/>
      <c r="AE18" s="127"/>
      <c r="AF18" s="168" t="s">
        <v>2</v>
      </c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U18" s="61"/>
      <c r="AV18" s="61"/>
      <c r="AW18" s="61"/>
      <c r="AX18" s="61"/>
      <c r="AY18" s="61"/>
      <c r="AZ18" s="61"/>
    </row>
    <row r="19" spans="9:52" ht="20.100000000000001" customHeight="1">
      <c r="J19" s="125" t="str">
        <f>IF(J4="English","Written by",IF(J4="中文","填写者名","記入者名"))</f>
        <v>Written by</v>
      </c>
      <c r="K19" s="125"/>
      <c r="L19" s="126"/>
      <c r="M19" s="126"/>
      <c r="N19" s="126"/>
      <c r="O19" s="127"/>
      <c r="P19" s="128" t="s">
        <v>1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60" t="str">
        <f>IF(J4="English"," Signature",IF(J4="中文","盖章","印"))</f>
        <v xml:space="preserve"> Signature</v>
      </c>
      <c r="AA19" s="161"/>
      <c r="AB19" s="161"/>
      <c r="AC19" s="161"/>
      <c r="AD19" s="161"/>
      <c r="AE19" s="162"/>
      <c r="AF19" s="375"/>
      <c r="AG19" s="129"/>
      <c r="AH19" s="129"/>
      <c r="AI19" s="129"/>
      <c r="AJ19" s="129"/>
      <c r="AK19" s="129"/>
      <c r="AL19" s="129"/>
      <c r="AM19" s="129"/>
      <c r="AN19" s="129"/>
      <c r="AO19" s="129"/>
      <c r="AP19" s="164" t="str">
        <f>IF(J4="English","",IF(J4="中文","盖章","印"))</f>
        <v/>
      </c>
      <c r="AQ19" s="165"/>
      <c r="AR19" s="67"/>
      <c r="AS19" s="67"/>
      <c r="AT19" s="67"/>
      <c r="AU19" s="67"/>
    </row>
    <row r="20" spans="9:52" ht="5.0999999999999996" customHeight="1">
      <c r="R20" s="15"/>
      <c r="S20" s="12"/>
      <c r="T20" s="12"/>
      <c r="AK20" s="5"/>
    </row>
    <row r="21" spans="9:52" ht="20.100000000000001" customHeight="1">
      <c r="I21" s="26"/>
      <c r="J21" s="27" t="str">
        <f>IF(J4="English","1．Part name or Part number",IF(J4="中文","1．品名・品番号・图番号・条款编号","1．品名・品番・図番・アイテムコード"))</f>
        <v>1．Part name or Part number</v>
      </c>
      <c r="K21" s="27"/>
      <c r="O21" s="4"/>
      <c r="U21" s="28"/>
      <c r="AS21" s="21"/>
      <c r="AX21" s="41"/>
    </row>
    <row r="22" spans="9:52" ht="24" customHeight="1">
      <c r="J22" s="171" t="str">
        <f>IF(J4="English","Our part name, Manufacturer :",IF(J4="中文","本公司品名(厂家名):","弊社品名(メーカー名)："))</f>
        <v>Our part name, Manufacturer :</v>
      </c>
      <c r="K22" s="376"/>
      <c r="L22" s="376"/>
      <c r="M22" s="376"/>
      <c r="N22" s="376"/>
      <c r="O22" s="376"/>
      <c r="P22" s="176"/>
      <c r="Q22" s="377"/>
      <c r="R22" s="377"/>
      <c r="S22" s="377"/>
      <c r="T22" s="377"/>
      <c r="U22" s="377"/>
      <c r="V22" s="377"/>
      <c r="W22" s="377"/>
      <c r="X22" s="377"/>
      <c r="Y22" s="377"/>
      <c r="Z22" s="171" t="str">
        <f>IF(J4="English","Our part, Drawing number :",IF(J4="中文","本公司品番号, 图番 :","弊社品番,図番等："))</f>
        <v>Our part, Drawing number :</v>
      </c>
      <c r="AA22" s="378"/>
      <c r="AB22" s="378"/>
      <c r="AC22" s="378"/>
      <c r="AD22" s="378"/>
      <c r="AE22" s="378"/>
      <c r="AF22" s="176"/>
      <c r="AG22" s="176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S22" s="29"/>
    </row>
    <row r="23" spans="9:52" ht="24" customHeight="1">
      <c r="J23" s="178" t="str">
        <f>IF(J4="English","MinebeaMitsumi part name :",IF(J4="中文","美蓓亚三美G 品名:","ミネベアミツミG品名："))</f>
        <v>MinebeaMitsumi part name :</v>
      </c>
      <c r="K23" s="179"/>
      <c r="L23" s="179"/>
      <c r="M23" s="179"/>
      <c r="N23" s="179"/>
      <c r="O23" s="1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178" t="str">
        <f>IF(J4="English","MinebeaMitsumi G part No. :",IF(J4="中文","美蓓亚三美G 品番:","ミネベアミツミG品番："))</f>
        <v>MinebeaMitsumi G part No. :</v>
      </c>
      <c r="AA23" s="181"/>
      <c r="AB23" s="181"/>
      <c r="AC23" s="181"/>
      <c r="AD23" s="181"/>
      <c r="AE23" s="181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S23" s="21"/>
    </row>
    <row r="24" spans="9:52" ht="24" customHeight="1">
      <c r="J24" s="183" t="str">
        <f>IF(J4="English","MinebeaMitsumi Drawing No. :",IF(J4="中文","美蓓亚三美G 图番","ミネベアミツミG図番："))</f>
        <v>MinebeaMitsumi Drawing No. :</v>
      </c>
      <c r="K24" s="179"/>
      <c r="L24" s="179"/>
      <c r="M24" s="179"/>
      <c r="N24" s="179"/>
      <c r="O24" s="179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184" t="str">
        <f>IF(J4="English","MinebeaMitsumi Item code :",IF(J4="中文","美蓓亚三美条款编号","ﾐﾈﾍﾞｱﾐﾂﾐGｱｲﾃﾑｺｰﾄﾞ："))</f>
        <v>MinebeaMitsumi Item code :</v>
      </c>
      <c r="AA24" s="181"/>
      <c r="AB24" s="181"/>
      <c r="AC24" s="181"/>
      <c r="AD24" s="181"/>
      <c r="AE24" s="181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S24" s="29"/>
    </row>
    <row r="25" spans="9:52" ht="10.050000000000001" customHeight="1">
      <c r="L25" s="6"/>
      <c r="M25" s="68"/>
      <c r="N25" s="68"/>
      <c r="O25" s="68"/>
      <c r="P25" s="15"/>
      <c r="Q25" s="15"/>
      <c r="R25" s="15"/>
      <c r="S25" s="15"/>
      <c r="T25" s="15"/>
      <c r="U25" s="15"/>
      <c r="V25" s="4"/>
      <c r="W25" s="6"/>
      <c r="X25" s="6"/>
      <c r="Y25" s="68"/>
      <c r="Z25" s="68"/>
      <c r="AA25" s="6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9:52" ht="19.5" customHeight="1">
      <c r="I26" s="24"/>
      <c r="J26" s="30"/>
      <c r="K26" s="185"/>
      <c r="L26" s="186"/>
      <c r="M26" s="187" t="str">
        <f>IF(J4="English","SVHC Survey List is attached due to the large number of parts being reported on",IF(J4="中文","由于部品数量多，附上SVHC调查表清单并报告","部品が多数のためSVHC調査リストを添付して報告します。"))</f>
        <v>SVHC Survey List is attached due to the large number of parts being reported on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T26" s="68"/>
      <c r="AW26" s="68"/>
    </row>
    <row r="27" spans="9:52" ht="21" customHeight="1">
      <c r="J27" s="47" t="str">
        <f>IF(J4="English","2．Survey Result",IF(J4="中文","2．调查结果","2．調査結果"))</f>
        <v>2．Survey Result</v>
      </c>
      <c r="L27" s="6"/>
      <c r="M27" s="68"/>
      <c r="N27" s="68"/>
      <c r="O27" s="68"/>
      <c r="P27" s="15"/>
      <c r="Q27" s="15"/>
      <c r="R27" s="15"/>
      <c r="S27" s="15"/>
      <c r="T27" s="15"/>
      <c r="U27" s="15"/>
      <c r="V27" s="4"/>
      <c r="W27" s="6"/>
      <c r="X27" s="6"/>
      <c r="Y27" s="68"/>
      <c r="Z27" s="68"/>
      <c r="AA27" s="6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T27" s="7" t="s">
        <v>862</v>
      </c>
    </row>
    <row r="28" spans="9:52" ht="21" customHeight="1">
      <c r="J28" s="47"/>
      <c r="L28" s="6"/>
      <c r="M28" s="120"/>
      <c r="N28" s="120"/>
      <c r="O28" s="120"/>
      <c r="P28" s="15"/>
      <c r="Q28" s="15"/>
      <c r="R28" s="15"/>
      <c r="S28" s="15"/>
      <c r="T28" s="15"/>
      <c r="U28" s="15"/>
      <c r="V28" s="4"/>
      <c r="W28" s="6"/>
      <c r="X28" s="6"/>
      <c r="Y28" s="120"/>
      <c r="Z28" s="120"/>
      <c r="AA28" s="120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9:52" ht="21" customHeight="1">
      <c r="J29" s="225" t="s">
        <v>943</v>
      </c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226"/>
    </row>
    <row r="30" spans="9:52" ht="21" customHeight="1">
      <c r="J30" s="47"/>
      <c r="L30" s="6"/>
      <c r="M30" s="120"/>
      <c r="N30" s="120"/>
      <c r="O30" s="120"/>
      <c r="P30" s="15"/>
      <c r="Q30" s="15"/>
      <c r="R30" s="15"/>
      <c r="S30" s="15"/>
      <c r="T30" s="15"/>
      <c r="U30" s="15"/>
      <c r="V30" s="4"/>
      <c r="W30" s="6"/>
      <c r="X30" s="6"/>
      <c r="Y30" s="120"/>
      <c r="Z30" s="120"/>
      <c r="AA30" s="120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9:52" ht="15" customHeight="1">
      <c r="J31" s="189" t="str">
        <f>IF(J4="English","Please append  ✔mark to either. ",IF(J4="中文","请在下列符合的项目上画✔表示","何れかに一方に ✔印を付記して下さい"))</f>
        <v xml:space="preserve">Please append  ✔mark to either. </v>
      </c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6"/>
      <c r="Y31" s="68"/>
      <c r="Z31" s="68"/>
      <c r="AA31" s="6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T31" s="7" t="s">
        <v>863</v>
      </c>
    </row>
    <row r="32" spans="9:52" ht="20.100000000000001" customHeight="1">
      <c r="J32" s="48"/>
      <c r="K32" s="382" t="s">
        <v>866</v>
      </c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T32" s="7" t="s">
        <v>864</v>
      </c>
    </row>
    <row r="33" spans="9:49" ht="20.100000000000001" customHeight="1">
      <c r="J33" s="48"/>
      <c r="K33" s="382" t="s">
        <v>867</v>
      </c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T33" s="7" t="s">
        <v>865</v>
      </c>
    </row>
    <row r="34" spans="9:49" ht="5.0999999999999996" customHeight="1">
      <c r="L34" s="6"/>
      <c r="M34" s="68"/>
      <c r="N34" s="68"/>
      <c r="O34" s="68"/>
      <c r="P34" s="15"/>
      <c r="Q34" s="15"/>
      <c r="R34" s="15"/>
      <c r="S34" s="15"/>
      <c r="T34" s="15"/>
      <c r="U34" s="15"/>
      <c r="V34" s="4"/>
      <c r="W34" s="6"/>
      <c r="X34" s="6"/>
      <c r="Y34" s="68"/>
      <c r="Z34" s="68"/>
      <c r="AA34" s="6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T34" s="68"/>
    </row>
    <row r="35" spans="9:49" ht="15" customHeight="1">
      <c r="I35" s="24"/>
      <c r="J35" s="61" t="str">
        <f>IF(J4="English","When SVHC contains, please enter the tatget substance No. from the SVHC List sheet in the cell below. ",IF(J4="中文","如SVHC的含量在时，请在下列的项目中填写详细的事项","SVHCを含有する場合は、SVHC List シートから対応する物質の番号を下記に入力して下さい"))</f>
        <v xml:space="preserve">When SVHC contains, please enter the tatget substance No. from the SVHC List sheet in the cell below. </v>
      </c>
      <c r="K35" s="30"/>
      <c r="L35" s="68"/>
      <c r="M35" s="31"/>
      <c r="AT35" s="68"/>
    </row>
    <row r="36" spans="9:49" ht="15" customHeight="1">
      <c r="I36" s="24"/>
      <c r="J36" s="384" t="s">
        <v>871</v>
      </c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T36" s="89" t="s">
        <v>871</v>
      </c>
    </row>
    <row r="37" spans="9:49" ht="15" customHeight="1">
      <c r="I37" s="24"/>
      <c r="J37" s="61" t="str">
        <f>IF(J4="English","When the same substance contains to two or more parts. Please indicate details for each. ",IF(J4="中文","如在复数的部位中只含有一种物质时，请填写每个含有部位","一つの物質が複数部位に含有する場合は、部位毎に記入して下さい"))</f>
        <v xml:space="preserve">When the same substance contains to two or more parts. Please indicate details for each. </v>
      </c>
      <c r="K37" s="30"/>
      <c r="L37" s="68"/>
      <c r="M37" s="31"/>
      <c r="AT37" s="57" t="s">
        <v>872</v>
      </c>
    </row>
    <row r="38" spans="9:49" ht="5.0999999999999996" customHeight="1">
      <c r="I38" s="24"/>
      <c r="J38" s="30"/>
      <c r="K38" s="30"/>
      <c r="L38" s="68"/>
      <c r="M38" s="31"/>
      <c r="AT38" s="42"/>
    </row>
    <row r="39" spans="9:49" s="42" customFormat="1" ht="21.75" customHeight="1">
      <c r="J39" s="386" t="s">
        <v>861</v>
      </c>
      <c r="K39" s="197" t="str">
        <f>IF(J4="English","Substance name",IF(J4="中文","物质名称","物質名称"))</f>
        <v>Substance name</v>
      </c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9"/>
      <c r="AF39" s="200" t="str">
        <f>IF(J4="English","CAS No.",IF(J4="中文","CAS登录号","CAS番号"))</f>
        <v>CAS No.</v>
      </c>
      <c r="AG39" s="201"/>
      <c r="AH39" s="202"/>
      <c r="AI39" s="206" t="str">
        <f>IF(J4="English","Weight
(mg)",IF(J4="中文","
质量
(mg)","重量
(mg)"))</f>
        <v>Weight
(mg)</v>
      </c>
      <c r="AJ39" s="207"/>
      <c r="AK39" s="388" t="str">
        <f>IF(J4="English","Content
(mg)",IF(J4="中文","含量
(mg)","含有量
(mg)"))</f>
        <v>Content
(mg)</v>
      </c>
      <c r="AL39" s="389"/>
      <c r="AM39" s="388" t="str">
        <f>IF(J4="English","Content rate
(%)",IF(J4="中文","含有率(%)","含有率
(%)"))</f>
        <v>Content rate
(%)</v>
      </c>
      <c r="AN39" s="389"/>
      <c r="AO39" s="206" t="str">
        <f>IF(J4="English","Content part, Note",IF(J4="中文","含有部位, 
备注","含有部位, 
備考"))</f>
        <v>Content part, Note</v>
      </c>
      <c r="AP39" s="213"/>
      <c r="AQ39" s="214"/>
    </row>
    <row r="40" spans="9:49" s="42" customFormat="1" ht="19.5" customHeight="1">
      <c r="J40" s="387"/>
      <c r="K40" s="325" t="s">
        <v>855</v>
      </c>
      <c r="L40" s="325" t="s">
        <v>392</v>
      </c>
      <c r="M40" s="325" t="s">
        <v>392</v>
      </c>
      <c r="N40" s="325" t="s">
        <v>392</v>
      </c>
      <c r="O40" s="325" t="s">
        <v>392</v>
      </c>
      <c r="P40" s="325" t="s">
        <v>392</v>
      </c>
      <c r="Q40" s="325" t="s">
        <v>392</v>
      </c>
      <c r="R40" s="326" t="s">
        <v>856</v>
      </c>
      <c r="S40" s="327" t="s">
        <v>6</v>
      </c>
      <c r="T40" s="327" t="s">
        <v>6</v>
      </c>
      <c r="U40" s="327" t="s">
        <v>6</v>
      </c>
      <c r="V40" s="327" t="s">
        <v>6</v>
      </c>
      <c r="W40" s="327" t="s">
        <v>6</v>
      </c>
      <c r="X40" s="328" t="s">
        <v>6</v>
      </c>
      <c r="Y40" s="329" t="s">
        <v>857</v>
      </c>
      <c r="Z40" s="325" t="s">
        <v>626</v>
      </c>
      <c r="AA40" s="325" t="s">
        <v>626</v>
      </c>
      <c r="AB40" s="325" t="s">
        <v>626</v>
      </c>
      <c r="AC40" s="325" t="s">
        <v>626</v>
      </c>
      <c r="AD40" s="325" t="s">
        <v>626</v>
      </c>
      <c r="AE40" s="325" t="s">
        <v>626</v>
      </c>
      <c r="AF40" s="203"/>
      <c r="AG40" s="204"/>
      <c r="AH40" s="205"/>
      <c r="AI40" s="208"/>
      <c r="AJ40" s="209"/>
      <c r="AK40" s="390"/>
      <c r="AL40" s="391"/>
      <c r="AM40" s="390"/>
      <c r="AN40" s="391"/>
      <c r="AO40" s="215"/>
      <c r="AP40" s="216"/>
      <c r="AQ40" s="217"/>
      <c r="AT40" s="57"/>
    </row>
    <row r="41" spans="9:49" s="42" customFormat="1" ht="84" customHeight="1">
      <c r="J41" s="58">
        <v>2</v>
      </c>
      <c r="K41" s="230" t="str">
        <f>IF($J41="","",VLOOKUP($J41,'SVHC List'!$B$5:$Z$1004,2,FALSE))</f>
        <v>フタル酸ブチルベンジル(BBP)</v>
      </c>
      <c r="L41" s="231"/>
      <c r="M41" s="231"/>
      <c r="N41" s="231"/>
      <c r="O41" s="231"/>
      <c r="P41" s="231"/>
      <c r="Q41" s="232"/>
      <c r="R41" s="233" t="str">
        <f>IF($J41="","",VLOOKUP($J41,'SVHC List'!$B$5:$Z$956,9,FALSE))</f>
        <v>Benzyl butyl phthalate (BBP)</v>
      </c>
      <c r="S41" s="231"/>
      <c r="T41" s="231"/>
      <c r="U41" s="231"/>
      <c r="V41" s="231"/>
      <c r="W41" s="231"/>
      <c r="X41" s="232"/>
      <c r="Y41" s="233" t="str">
        <f>IF($J41="","",VLOOKUP($J41,'SVHC List'!$B$5:$Z$1004,16,FALSE))</f>
        <v>鄰苯二甲酸甲苯基丁酯(BBP)</v>
      </c>
      <c r="Z41" s="231"/>
      <c r="AA41" s="231"/>
      <c r="AB41" s="231"/>
      <c r="AC41" s="231"/>
      <c r="AD41" s="231"/>
      <c r="AE41" s="232"/>
      <c r="AF41" s="234" t="str">
        <f>IF($J41="","",VLOOKUP($J41,'SVHC List'!$B$5:$Z$956,23,FALSE))</f>
        <v>85-68-7</v>
      </c>
      <c r="AG41" s="235"/>
      <c r="AH41" s="235"/>
      <c r="AI41" s="397"/>
      <c r="AJ41" s="398"/>
      <c r="AK41" s="392"/>
      <c r="AL41" s="393"/>
      <c r="AM41" s="392"/>
      <c r="AN41" s="393"/>
      <c r="AO41" s="394"/>
      <c r="AP41" s="394"/>
      <c r="AQ41" s="393"/>
    </row>
    <row r="42" spans="9:49" s="42" customFormat="1" ht="84" customHeight="1">
      <c r="J42" s="58"/>
      <c r="K42" s="230" t="str">
        <f>IF($J42="","",VLOOKUP($J42,'SVHC List'!$B$5:$Z$1004,2,FALSE))</f>
        <v/>
      </c>
      <c r="L42" s="231"/>
      <c r="M42" s="231"/>
      <c r="N42" s="231"/>
      <c r="O42" s="231"/>
      <c r="P42" s="231"/>
      <c r="Q42" s="232"/>
      <c r="R42" s="233" t="str">
        <f>IF($J42="","",VLOOKUP($J42,'SVHC List'!$B$5:$Z$1004,9,FALSE))</f>
        <v/>
      </c>
      <c r="S42" s="231"/>
      <c r="T42" s="231"/>
      <c r="U42" s="231"/>
      <c r="V42" s="231"/>
      <c r="W42" s="231"/>
      <c r="X42" s="232"/>
      <c r="Y42" s="233" t="str">
        <f>IF($J42="","",VLOOKUP($J42,'SVHC List'!$B$5:$Z$1004,16,FALSE))</f>
        <v/>
      </c>
      <c r="Z42" s="231"/>
      <c r="AA42" s="231"/>
      <c r="AB42" s="231"/>
      <c r="AC42" s="231"/>
      <c r="AD42" s="231"/>
      <c r="AE42" s="232"/>
      <c r="AF42" s="234" t="str">
        <f>IF($J42="","",VLOOKUP($J42,'SVHC List'!$B$5:$Z$956,23,FALSE))</f>
        <v/>
      </c>
      <c r="AG42" s="235"/>
      <c r="AH42" s="235"/>
      <c r="AI42" s="395"/>
      <c r="AJ42" s="396"/>
      <c r="AK42" s="392"/>
      <c r="AL42" s="393"/>
      <c r="AM42" s="392"/>
      <c r="AN42" s="393"/>
      <c r="AO42" s="394"/>
      <c r="AP42" s="394"/>
      <c r="AQ42" s="393"/>
    </row>
    <row r="43" spans="9:49" s="42" customFormat="1" ht="84" customHeight="1">
      <c r="J43" s="58"/>
      <c r="K43" s="230" t="str">
        <f>IF($J43="","",VLOOKUP($J43,'SVHC List'!$B$5:$Z$1004,2,FALSE))</f>
        <v/>
      </c>
      <c r="L43" s="231"/>
      <c r="M43" s="231"/>
      <c r="N43" s="231"/>
      <c r="O43" s="231"/>
      <c r="P43" s="231"/>
      <c r="Q43" s="232"/>
      <c r="R43" s="233" t="str">
        <f>IF($J43="","",VLOOKUP($J43,'SVHC List'!$B$5:$Z$1004,9,FALSE))</f>
        <v/>
      </c>
      <c r="S43" s="231"/>
      <c r="T43" s="231"/>
      <c r="U43" s="231"/>
      <c r="V43" s="231"/>
      <c r="W43" s="231"/>
      <c r="X43" s="232"/>
      <c r="Y43" s="233" t="str">
        <f>IF($J43="","",VLOOKUP($J43,'SVHC List'!$B$5:$Z$1004,16,FALSE))</f>
        <v/>
      </c>
      <c r="Z43" s="231"/>
      <c r="AA43" s="231"/>
      <c r="AB43" s="231"/>
      <c r="AC43" s="231"/>
      <c r="AD43" s="231"/>
      <c r="AE43" s="232"/>
      <c r="AF43" s="234" t="str">
        <f>IF($J43="","",VLOOKUP($J43,'SVHC List'!$B$5:$Z$956,23,FALSE))</f>
        <v/>
      </c>
      <c r="AG43" s="235"/>
      <c r="AH43" s="235"/>
      <c r="AI43" s="395"/>
      <c r="AJ43" s="396"/>
      <c r="AK43" s="392"/>
      <c r="AL43" s="393"/>
      <c r="AM43" s="392"/>
      <c r="AN43" s="393"/>
      <c r="AO43" s="394"/>
      <c r="AP43" s="394"/>
      <c r="AQ43" s="393"/>
    </row>
    <row r="44" spans="9:49" s="42" customFormat="1" ht="84" customHeight="1">
      <c r="J44" s="58"/>
      <c r="K44" s="230" t="str">
        <f>IF($J44="","",VLOOKUP($J44,'SVHC List'!$B$5:$Z$1004,2,FALSE))</f>
        <v/>
      </c>
      <c r="L44" s="231"/>
      <c r="M44" s="231"/>
      <c r="N44" s="231"/>
      <c r="O44" s="231"/>
      <c r="P44" s="231"/>
      <c r="Q44" s="232"/>
      <c r="R44" s="233" t="str">
        <f>IF($J44="","",VLOOKUP($J44,'SVHC List'!$B$5:$Z$1004,9,FALSE))</f>
        <v/>
      </c>
      <c r="S44" s="231"/>
      <c r="T44" s="231"/>
      <c r="U44" s="231"/>
      <c r="V44" s="231"/>
      <c r="W44" s="231"/>
      <c r="X44" s="232"/>
      <c r="Y44" s="233" t="str">
        <f>IF($J44="","",VLOOKUP($J44,'SVHC List'!$B$5:$Z$1004,16,FALSE))</f>
        <v/>
      </c>
      <c r="Z44" s="231"/>
      <c r="AA44" s="231"/>
      <c r="AB44" s="231"/>
      <c r="AC44" s="231"/>
      <c r="AD44" s="231"/>
      <c r="AE44" s="232"/>
      <c r="AF44" s="234" t="str">
        <f>IF($J44="","",VLOOKUP($J44,'SVHC List'!$B$5:$Z$956,23,FALSE))</f>
        <v/>
      </c>
      <c r="AG44" s="235"/>
      <c r="AH44" s="235"/>
      <c r="AI44" s="395"/>
      <c r="AJ44" s="396"/>
      <c r="AK44" s="392"/>
      <c r="AL44" s="393"/>
      <c r="AM44" s="392"/>
      <c r="AN44" s="393"/>
      <c r="AO44" s="394"/>
      <c r="AP44" s="394"/>
      <c r="AQ44" s="393"/>
    </row>
    <row r="45" spans="9:49" s="42" customFormat="1" ht="84" customHeight="1">
      <c r="J45" s="58"/>
      <c r="K45" s="230" t="str">
        <f>IF($J45="","",VLOOKUP($J45,'SVHC List'!$B$5:$Z$1004,2,FALSE))</f>
        <v/>
      </c>
      <c r="L45" s="231"/>
      <c r="M45" s="231"/>
      <c r="N45" s="231"/>
      <c r="O45" s="231"/>
      <c r="P45" s="231"/>
      <c r="Q45" s="232"/>
      <c r="R45" s="233" t="str">
        <f>IF($J45="","",VLOOKUP($J45,'SVHC List'!$B$5:$Z$1004,9,FALSE))</f>
        <v/>
      </c>
      <c r="S45" s="231"/>
      <c r="T45" s="231"/>
      <c r="U45" s="231"/>
      <c r="V45" s="231"/>
      <c r="W45" s="231"/>
      <c r="X45" s="232"/>
      <c r="Y45" s="233" t="str">
        <f>IF($J45="","",VLOOKUP($J45,'SVHC List'!$B$5:$Z$1004,16,FALSE))</f>
        <v/>
      </c>
      <c r="Z45" s="231"/>
      <c r="AA45" s="231"/>
      <c r="AB45" s="231"/>
      <c r="AC45" s="231"/>
      <c r="AD45" s="231"/>
      <c r="AE45" s="232"/>
      <c r="AF45" s="234" t="str">
        <f>IF($J45="","",VLOOKUP($J45,'SVHC List'!$B$5:$Z$956,23,FALSE))</f>
        <v/>
      </c>
      <c r="AG45" s="235"/>
      <c r="AH45" s="235"/>
      <c r="AI45" s="395"/>
      <c r="AJ45" s="396"/>
      <c r="AK45" s="392"/>
      <c r="AL45" s="393"/>
      <c r="AM45" s="392"/>
      <c r="AN45" s="393"/>
      <c r="AO45" s="394"/>
      <c r="AP45" s="394"/>
      <c r="AQ45" s="393"/>
      <c r="AT45" s="43"/>
    </row>
    <row r="46" spans="9:49" s="43" customFormat="1" ht="6" customHeight="1"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T46" s="68"/>
    </row>
    <row r="47" spans="9:49" ht="13.5" customHeight="1">
      <c r="I47" s="24"/>
      <c r="J47" s="32"/>
      <c r="K47" s="3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5"/>
      <c r="AA47" s="25"/>
      <c r="AB47" s="33"/>
      <c r="AC47" s="25"/>
      <c r="AD47" s="25"/>
      <c r="AE47" s="25"/>
      <c r="AF47" s="25"/>
      <c r="AG47" s="25"/>
      <c r="AH47" s="25"/>
      <c r="AI47" s="25"/>
      <c r="AJ47" s="25"/>
      <c r="AK47" s="25"/>
      <c r="AL47" s="240" t="s">
        <v>912</v>
      </c>
      <c r="AM47" s="241"/>
      <c r="AN47" s="241"/>
      <c r="AO47" s="241"/>
      <c r="AP47" s="96">
        <f>L6</f>
        <v>30</v>
      </c>
      <c r="AQ47" s="97"/>
      <c r="AT47" s="43"/>
      <c r="AU47" s="68"/>
      <c r="AV47" s="68"/>
      <c r="AW47" s="68"/>
    </row>
    <row r="48" spans="9:49" ht="13.5" customHeight="1">
      <c r="J48" s="34"/>
      <c r="K48" s="34"/>
      <c r="L48" s="15"/>
      <c r="M48" s="21"/>
      <c r="N48" s="21"/>
      <c r="O48" s="21"/>
      <c r="P48" s="21"/>
      <c r="Q48" s="21"/>
      <c r="R48" s="21"/>
      <c r="S48" s="21"/>
      <c r="T48" s="21"/>
    </row>
    <row r="49" spans="9:42" ht="13.5" customHeight="1"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9:42" ht="13.5" customHeight="1">
      <c r="I50" s="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Y50" s="36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9:42" ht="13.5" customHeight="1"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9:42" ht="13.5" customHeight="1">
      <c r="I52" s="26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9:42" ht="13.5" customHeight="1"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9:42" ht="13.5" customHeight="1"/>
    <row r="55" spans="9:42" ht="13.5" customHeight="1"/>
    <row r="56" spans="9:42" ht="13.5" customHeight="1"/>
  </sheetData>
  <sheetProtection sheet="1" objects="1" scenarios="1"/>
  <mergeCells count="101">
    <mergeCell ref="J4:AG4"/>
    <mergeCell ref="J6:J7"/>
    <mergeCell ref="K6:K7"/>
    <mergeCell ref="L6:M7"/>
    <mergeCell ref="N6:R7"/>
    <mergeCell ref="J17:O17"/>
    <mergeCell ref="P17:Y17"/>
    <mergeCell ref="Z17:AE17"/>
    <mergeCell ref="AF17:AQ17"/>
    <mergeCell ref="J13:W13"/>
    <mergeCell ref="AH13:AQ13"/>
    <mergeCell ref="J8:AF10"/>
    <mergeCell ref="AD14:AQ14"/>
    <mergeCell ref="J16:O16"/>
    <mergeCell ref="P16:Y16"/>
    <mergeCell ref="Z16:AE16"/>
    <mergeCell ref="AH9:AP9"/>
    <mergeCell ref="AH10:AQ10"/>
    <mergeCell ref="AD11:AQ11"/>
    <mergeCell ref="J12:W12"/>
    <mergeCell ref="AD12:AQ12"/>
    <mergeCell ref="AF16:AQ16"/>
    <mergeCell ref="J19:O19"/>
    <mergeCell ref="P19:Y19"/>
    <mergeCell ref="Z19:AE19"/>
    <mergeCell ref="AF19:AO19"/>
    <mergeCell ref="AP19:AQ19"/>
    <mergeCell ref="J18:O18"/>
    <mergeCell ref="P18:Y18"/>
    <mergeCell ref="Z18:AE18"/>
    <mergeCell ref="AF18:AQ18"/>
    <mergeCell ref="J24:O24"/>
    <mergeCell ref="P24:Y24"/>
    <mergeCell ref="Z24:AE24"/>
    <mergeCell ref="AF24:AQ24"/>
    <mergeCell ref="K26:L26"/>
    <mergeCell ref="M26:AQ26"/>
    <mergeCell ref="J22:O22"/>
    <mergeCell ref="P22:Y22"/>
    <mergeCell ref="Z22:AE22"/>
    <mergeCell ref="AF22:AQ22"/>
    <mergeCell ref="J23:O23"/>
    <mergeCell ref="P23:Y23"/>
    <mergeCell ref="Z23:AE23"/>
    <mergeCell ref="AF23:AQ23"/>
    <mergeCell ref="J31:W31"/>
    <mergeCell ref="K32:AQ32"/>
    <mergeCell ref="K33:AQ33"/>
    <mergeCell ref="J36:AQ36"/>
    <mergeCell ref="J39:J40"/>
    <mergeCell ref="K39:AE39"/>
    <mergeCell ref="AF39:AH40"/>
    <mergeCell ref="AI39:AJ40"/>
    <mergeCell ref="AK39:AL40"/>
    <mergeCell ref="AM39:AN40"/>
    <mergeCell ref="AO39:AQ40"/>
    <mergeCell ref="K40:Q40"/>
    <mergeCell ref="R40:X40"/>
    <mergeCell ref="Y40:AE40"/>
    <mergeCell ref="AI43:AJ43"/>
    <mergeCell ref="AK43:AL43"/>
    <mergeCell ref="AK41:AL41"/>
    <mergeCell ref="AM41:AN41"/>
    <mergeCell ref="AO41:AQ41"/>
    <mergeCell ref="K42:Q42"/>
    <mergeCell ref="R42:X42"/>
    <mergeCell ref="Y42:AE42"/>
    <mergeCell ref="AF42:AH42"/>
    <mergeCell ref="AI42:AJ42"/>
    <mergeCell ref="AK42:AL42"/>
    <mergeCell ref="AM42:AN42"/>
    <mergeCell ref="AO42:AQ42"/>
    <mergeCell ref="K41:Q41"/>
    <mergeCell ref="R41:X41"/>
    <mergeCell ref="Y41:AE41"/>
    <mergeCell ref="AF41:AH41"/>
    <mergeCell ref="AI41:AJ41"/>
    <mergeCell ref="J29:AQ29"/>
    <mergeCell ref="AL47:AO47"/>
    <mergeCell ref="AM45:AN45"/>
    <mergeCell ref="AO45:AQ45"/>
    <mergeCell ref="K45:Q45"/>
    <mergeCell ref="R45:X45"/>
    <mergeCell ref="Y45:AE45"/>
    <mergeCell ref="AF45:AH45"/>
    <mergeCell ref="AI45:AJ45"/>
    <mergeCell ref="AK45:AL45"/>
    <mergeCell ref="AM43:AN43"/>
    <mergeCell ref="AO43:AQ43"/>
    <mergeCell ref="K44:Q44"/>
    <mergeCell ref="R44:X44"/>
    <mergeCell ref="Y44:AE44"/>
    <mergeCell ref="AF44:AH44"/>
    <mergeCell ref="AI44:AJ44"/>
    <mergeCell ref="AK44:AL44"/>
    <mergeCell ref="AM44:AN44"/>
    <mergeCell ref="AO44:AQ44"/>
    <mergeCell ref="K43:Q43"/>
    <mergeCell ref="R43:X43"/>
    <mergeCell ref="Y43:AE43"/>
    <mergeCell ref="AF43:AH43"/>
  </mergeCells>
  <phoneticPr fontId="2"/>
  <dataValidations count="6">
    <dataValidation type="list" allowBlank="1" showInputMessage="1" showErrorMessage="1" sqref="J36:AQ36">
      <formula1>$AT$36:$AT$37</formula1>
    </dataValidation>
    <dataValidation type="list" allowBlank="1" showInputMessage="1" showErrorMessage="1" sqref="K33">
      <formula1>$AT$32:$AT$33</formula1>
    </dataValidation>
    <dataValidation type="list" allowBlank="1" showInputMessage="1" showErrorMessage="1" sqref="K32">
      <formula1>$AT$27:$AT$31</formula1>
    </dataValidation>
    <dataValidation allowBlank="1" showInputMessage="1" showErrorMessage="1" errorTitle="zzz" sqref="K41:Q45"/>
    <dataValidation type="list" allowBlank="1" showInputMessage="1" showErrorMessage="1" sqref="J4:AG4">
      <formula1>$AT$6:$AT$8</formula1>
    </dataValidation>
    <dataValidation type="list" allowBlank="1" showInputMessage="1" showErrorMessage="1" sqref="J29:AQ29">
      <formula1>$AL$24:$AL$27</formula1>
    </dataValidation>
  </dataValidations>
  <pageMargins left="0.31496062992125984" right="0.11811023622047245" top="0.19685039370078741" bottom="0.19685039370078741" header="0.19685039370078741" footer="0.19685039370078741"/>
  <pageSetup paperSize="9" scale="95" orientation="portrait" r:id="rId1"/>
  <headerFooter alignWithMargins="0">
    <oddFooter>&amp;C&amp;"ＭＳ ゴシック,標準"&amp;9MinebeaMitsumi Inc.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9</xdr:col>
                    <xdr:colOff>99060</xdr:colOff>
                    <xdr:row>31</xdr:row>
                    <xdr:rowOff>15240</xdr:rowOff>
                  </from>
                  <to>
                    <xdr:col>10</xdr:col>
                    <xdr:colOff>106680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9</xdr:col>
                    <xdr:colOff>99060</xdr:colOff>
                    <xdr:row>32</xdr:row>
                    <xdr:rowOff>0</xdr:rowOff>
                  </from>
                  <to>
                    <xdr:col>10</xdr:col>
                    <xdr:colOff>106680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I3:AZ56"/>
  <sheetViews>
    <sheetView showGridLines="0" zoomScale="90" zoomScaleNormal="90" zoomScaleSheetLayoutView="100" workbookViewId="0"/>
  </sheetViews>
  <sheetFormatPr defaultColWidth="9" defaultRowHeight="15.6"/>
  <cols>
    <col min="1" max="8" width="5.6640625" style="7" customWidth="1"/>
    <col min="9" max="9" width="1.109375" style="7" customWidth="1"/>
    <col min="10" max="10" width="5.33203125" style="7" customWidth="1"/>
    <col min="11" max="29" width="3.109375" style="7" customWidth="1"/>
    <col min="30" max="30" width="2.6640625" style="7" customWidth="1"/>
    <col min="31" max="34" width="3.109375" style="7" customWidth="1"/>
    <col min="35" max="43" width="2.6640625" style="7" customWidth="1"/>
    <col min="44" max="44" width="0.88671875" style="7" customWidth="1"/>
    <col min="45" max="45" width="9" style="7" customWidth="1"/>
    <col min="46" max="46" width="9" style="7" hidden="1" customWidth="1"/>
    <col min="47" max="75" width="9" style="7" customWidth="1"/>
    <col min="76" max="16384" width="9" style="7"/>
  </cols>
  <sheetData>
    <row r="3" spans="9:52" ht="16.2" thickBot="1">
      <c r="J3" s="7" t="s">
        <v>7</v>
      </c>
    </row>
    <row r="4" spans="9:52" ht="16.2" thickBot="1">
      <c r="J4" s="139" t="s">
        <v>5</v>
      </c>
      <c r="K4" s="140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2"/>
      <c r="AR4" s="61"/>
      <c r="AT4" s="8"/>
    </row>
    <row r="5" spans="9:52" ht="10.5" customHeight="1">
      <c r="J5" s="40"/>
      <c r="K5" s="40"/>
      <c r="L5" s="40"/>
      <c r="M5" s="40"/>
      <c r="AR5" s="61"/>
      <c r="AT5" s="8"/>
    </row>
    <row r="6" spans="9:52" ht="8.1" customHeight="1">
      <c r="J6" s="143">
        <v>1</v>
      </c>
      <c r="K6" s="145" t="s">
        <v>868</v>
      </c>
      <c r="L6" s="147">
        <f>'SVHC Survey Report '!D4</f>
        <v>30</v>
      </c>
      <c r="M6" s="148"/>
      <c r="N6" s="147" t="str">
        <f>IF(J4="English","batches",IF(L4="中文","批","次"))</f>
        <v>次</v>
      </c>
      <c r="O6" s="149"/>
      <c r="P6" s="149"/>
      <c r="Q6" s="149"/>
      <c r="R6" s="149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9"/>
      <c r="AG6" s="9"/>
      <c r="AH6" s="10"/>
      <c r="AI6" s="10"/>
      <c r="AJ6" s="10"/>
      <c r="AK6" s="10"/>
      <c r="AL6" s="10"/>
      <c r="AM6" s="10"/>
      <c r="AN6" s="10"/>
      <c r="AO6" s="10"/>
      <c r="AP6" s="10"/>
      <c r="AT6" s="11" t="s">
        <v>4</v>
      </c>
    </row>
    <row r="7" spans="9:52" ht="12" customHeight="1">
      <c r="J7" s="144"/>
      <c r="K7" s="146"/>
      <c r="L7" s="148"/>
      <c r="M7" s="148"/>
      <c r="N7" s="149"/>
      <c r="O7" s="149"/>
      <c r="P7" s="149"/>
      <c r="Q7" s="149"/>
      <c r="R7" s="149"/>
      <c r="AL7" s="12"/>
      <c r="AM7" s="12"/>
      <c r="AN7" s="10"/>
      <c r="AO7" s="10"/>
      <c r="AP7" s="10"/>
      <c r="AT7" s="11" t="s">
        <v>3</v>
      </c>
    </row>
    <row r="8" spans="9:52" ht="15" customHeight="1">
      <c r="J8" s="155" t="str">
        <f>IF(J4="English","REACH Substances of Very High Concern
 (SVHC) content Survey Report",IF(J4="中文","REACH高度关注物质（SVHC）含有调查报告书","REACH高懸念物質（SVHC）含有調査報告書"))</f>
        <v>REACH高度关注物质（SVHC）含有调查报告书</v>
      </c>
      <c r="K8" s="155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3"/>
      <c r="AH8" s="14"/>
      <c r="AI8" s="14"/>
      <c r="AJ8" s="14"/>
      <c r="AP8" s="15" t="s">
        <v>0</v>
      </c>
      <c r="AQ8" s="16"/>
      <c r="AT8" s="11" t="s">
        <v>5</v>
      </c>
    </row>
    <row r="9" spans="9:52" ht="15" customHeight="1"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3"/>
      <c r="AH9" s="131" t="str">
        <f>IF(J4="English","Document No.:",IF(J4="中文","资料 No.:","資料No.:"))</f>
        <v>资料 No.:</v>
      </c>
      <c r="AI9" s="131"/>
      <c r="AJ9" s="131"/>
      <c r="AK9" s="131"/>
      <c r="AL9" s="131"/>
      <c r="AM9" s="131"/>
      <c r="AN9" s="131"/>
      <c r="AO9" s="131"/>
      <c r="AP9" s="131"/>
    </row>
    <row r="10" spans="9:52" ht="15" customHeight="1"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9"/>
      <c r="AH10" s="132"/>
      <c r="AI10" s="132"/>
      <c r="AJ10" s="132"/>
      <c r="AK10" s="132"/>
      <c r="AL10" s="132"/>
      <c r="AM10" s="132"/>
      <c r="AN10" s="132"/>
      <c r="AO10" s="132"/>
      <c r="AP10" s="132"/>
      <c r="AQ10" s="133"/>
    </row>
    <row r="11" spans="9:52" ht="5.0999999999999996" customHeight="1">
      <c r="J11" s="17"/>
      <c r="K11" s="17"/>
      <c r="L11" s="1"/>
      <c r="M11" s="1"/>
      <c r="N11" s="1"/>
      <c r="O11" s="1"/>
      <c r="P11" s="1"/>
      <c r="Q11" s="18"/>
      <c r="R11" s="1"/>
      <c r="S11" s="19"/>
      <c r="T11" s="19"/>
      <c r="U11" s="18"/>
      <c r="V11" s="18"/>
      <c r="W11" s="18"/>
      <c r="X11" s="18"/>
      <c r="Y11" s="18"/>
      <c r="Z11" s="3"/>
      <c r="AC11" s="20"/>
      <c r="AD11" s="134"/>
      <c r="AE11" s="134"/>
      <c r="AF11" s="134"/>
      <c r="AG11" s="134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T11" s="61"/>
      <c r="AV11" s="61"/>
    </row>
    <row r="12" spans="9:52" ht="18" customHeight="1">
      <c r="J12" s="136"/>
      <c r="K12" s="136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8"/>
      <c r="Y12" s="18"/>
      <c r="AD12" s="138" t="str">
        <f>IF(J4="English","Supplier's code No.:",IF(J4="中文","供应商编码:","取引先コードNo.:"))</f>
        <v>供应商编码:</v>
      </c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</row>
    <row r="13" spans="9:52" ht="18" customHeight="1">
      <c r="J13" s="150"/>
      <c r="K13" s="150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X13" s="21"/>
      <c r="AC13" s="22"/>
      <c r="AD13" s="23"/>
      <c r="AE13" s="23"/>
      <c r="AF13" s="23"/>
      <c r="AG13" s="23"/>
      <c r="AH13" s="153"/>
      <c r="AI13" s="153"/>
      <c r="AJ13" s="153"/>
      <c r="AK13" s="154"/>
      <c r="AL13" s="154"/>
      <c r="AM13" s="154"/>
      <c r="AN13" s="154"/>
      <c r="AO13" s="154"/>
      <c r="AP13" s="154"/>
      <c r="AQ13" s="154"/>
      <c r="AT13" s="61"/>
      <c r="AU13" s="61"/>
      <c r="AV13" s="61"/>
    </row>
    <row r="14" spans="9:52" ht="5.0999999999999996" customHeight="1">
      <c r="J14" s="17"/>
      <c r="K14" s="17"/>
      <c r="L14" s="1"/>
      <c r="M14" s="1"/>
      <c r="N14" s="1"/>
      <c r="O14" s="1"/>
      <c r="P14" s="1"/>
      <c r="Q14" s="18"/>
      <c r="R14" s="1"/>
      <c r="S14" s="19"/>
      <c r="T14" s="19"/>
      <c r="U14" s="18"/>
      <c r="V14" s="18"/>
      <c r="W14" s="18"/>
      <c r="X14" s="18"/>
      <c r="Y14" s="18"/>
      <c r="Z14" s="3"/>
      <c r="AC14" s="20"/>
      <c r="AD14" s="134"/>
      <c r="AE14" s="134"/>
      <c r="AF14" s="134"/>
      <c r="AG14" s="134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T14" s="61"/>
      <c r="AV14" s="61"/>
    </row>
    <row r="15" spans="9:52" ht="15" customHeight="1">
      <c r="J15" s="21" t="str">
        <f>IF(J4="English","Manufacturer to fill out",IF(J4="中文","[提出源记入栏］","[提出元記入欄］"))</f>
        <v>[提出源记入栏］</v>
      </c>
      <c r="K15" s="21"/>
      <c r="M15" s="15"/>
      <c r="N15" s="15"/>
      <c r="O15" s="6"/>
      <c r="P15" s="15"/>
      <c r="Q15" s="12"/>
      <c r="R15" s="12"/>
      <c r="S15" s="68"/>
      <c r="W15" s="21"/>
      <c r="X15" s="21"/>
      <c r="Y15" s="21"/>
      <c r="Z15" s="2"/>
      <c r="AA15" s="2"/>
      <c r="AB15" s="3"/>
      <c r="AC15" s="4"/>
      <c r="AT15" s="61"/>
      <c r="AU15" s="61"/>
      <c r="AV15" s="61"/>
      <c r="AW15" s="61"/>
      <c r="AX15" s="61"/>
      <c r="AY15" s="61"/>
      <c r="AZ15" s="61"/>
    </row>
    <row r="16" spans="9:52" ht="20.100000000000001" customHeight="1">
      <c r="I16" s="68"/>
      <c r="J16" s="125" t="str">
        <f>IF(J4="English","Date(yy.mm.dd)",IF(J4="中文","发行日","発行日"))</f>
        <v>发行日</v>
      </c>
      <c r="K16" s="125"/>
      <c r="L16" s="126"/>
      <c r="M16" s="126"/>
      <c r="N16" s="126"/>
      <c r="O16" s="127"/>
      <c r="P16" s="128"/>
      <c r="Q16" s="129"/>
      <c r="R16" s="129"/>
      <c r="S16" s="129"/>
      <c r="T16" s="129"/>
      <c r="U16" s="129"/>
      <c r="V16" s="129"/>
      <c r="W16" s="129"/>
      <c r="X16" s="129"/>
      <c r="Y16" s="129"/>
      <c r="Z16" s="130" t="str">
        <f>IF(J4="English","E-mail",IF(J4="中文","邮箱地址","メールアドレス"))</f>
        <v>邮箱地址</v>
      </c>
      <c r="AA16" s="126"/>
      <c r="AB16" s="126"/>
      <c r="AC16" s="126"/>
      <c r="AD16" s="126"/>
      <c r="AE16" s="127"/>
      <c r="AF16" s="128" t="s">
        <v>2</v>
      </c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U16" s="61"/>
      <c r="AV16" s="61"/>
      <c r="AW16" s="61"/>
      <c r="AX16" s="61"/>
      <c r="AY16" s="61"/>
      <c r="AZ16" s="61"/>
    </row>
    <row r="17" spans="9:52" ht="20.100000000000001" customHeight="1">
      <c r="I17" s="68"/>
      <c r="J17" s="125" t="str">
        <f>IF(J4="English","Company name",IF(J4="中文","公司名称","会社名"))</f>
        <v>公司名称</v>
      </c>
      <c r="K17" s="125"/>
      <c r="L17" s="126"/>
      <c r="M17" s="126"/>
      <c r="N17" s="126"/>
      <c r="O17" s="127"/>
      <c r="P17" s="157" t="s">
        <v>1</v>
      </c>
      <c r="Q17" s="129"/>
      <c r="R17" s="129"/>
      <c r="S17" s="129"/>
      <c r="T17" s="129"/>
      <c r="U17" s="129"/>
      <c r="V17" s="129"/>
      <c r="W17" s="129"/>
      <c r="X17" s="158"/>
      <c r="Y17" s="159"/>
      <c r="Z17" s="130" t="str">
        <f>IF(J4="English","Phone number",IF(J4="中文","电话号码","電話番号"))</f>
        <v>电话号码</v>
      </c>
      <c r="AA17" s="126"/>
      <c r="AB17" s="126"/>
      <c r="AC17" s="126"/>
      <c r="AD17" s="126"/>
      <c r="AE17" s="127"/>
      <c r="AF17" s="128" t="s">
        <v>2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U17" s="61"/>
      <c r="AV17" s="61"/>
      <c r="AW17" s="61"/>
      <c r="AX17" s="61"/>
      <c r="AY17" s="61"/>
      <c r="AZ17" s="61"/>
    </row>
    <row r="18" spans="9:52" ht="20.100000000000001" customHeight="1">
      <c r="I18" s="68"/>
      <c r="J18" s="166" t="str">
        <f>IF(J4="English","Division name",IF(J4="中文","部门名称","部署名"))</f>
        <v>部门名称</v>
      </c>
      <c r="K18" s="166"/>
      <c r="L18" s="166"/>
      <c r="M18" s="166"/>
      <c r="N18" s="166"/>
      <c r="O18" s="167"/>
      <c r="P18" s="168" t="s">
        <v>2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30" t="str">
        <f>IF(J4="English","Responsible person",IF(J4="中文","责任者名","責任者名"))</f>
        <v>责任者名</v>
      </c>
      <c r="AA18" s="126"/>
      <c r="AB18" s="126"/>
      <c r="AC18" s="126"/>
      <c r="AD18" s="126"/>
      <c r="AE18" s="127"/>
      <c r="AF18" s="168" t="s">
        <v>2</v>
      </c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U18" s="61"/>
      <c r="AV18" s="61"/>
      <c r="AW18" s="61"/>
      <c r="AX18" s="61"/>
      <c r="AY18" s="61"/>
      <c r="AZ18" s="61"/>
    </row>
    <row r="19" spans="9:52" ht="20.100000000000001" customHeight="1">
      <c r="J19" s="125" t="str">
        <f>IF(J4="English","Written by",IF(J4="中文","填写者名","記入者名"))</f>
        <v>填写者名</v>
      </c>
      <c r="K19" s="125"/>
      <c r="L19" s="126"/>
      <c r="M19" s="126"/>
      <c r="N19" s="126"/>
      <c r="O19" s="127"/>
      <c r="P19" s="128" t="s">
        <v>1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60" t="str">
        <f>IF(J4="English"," Signature",IF(J4="中文","盖章","印"))</f>
        <v>盖章</v>
      </c>
      <c r="AA19" s="161"/>
      <c r="AB19" s="161"/>
      <c r="AC19" s="161"/>
      <c r="AD19" s="161"/>
      <c r="AE19" s="162"/>
      <c r="AF19" s="375"/>
      <c r="AG19" s="129"/>
      <c r="AH19" s="129"/>
      <c r="AI19" s="129"/>
      <c r="AJ19" s="129"/>
      <c r="AK19" s="129"/>
      <c r="AL19" s="129"/>
      <c r="AM19" s="129"/>
      <c r="AN19" s="129"/>
      <c r="AO19" s="129"/>
      <c r="AP19" s="164" t="str">
        <f>IF(J4="English","",IF(J4="中文","盖章","印"))</f>
        <v>盖章</v>
      </c>
      <c r="AQ19" s="165"/>
      <c r="AR19" s="67"/>
      <c r="AS19" s="67"/>
      <c r="AT19" s="67"/>
      <c r="AU19" s="67"/>
    </row>
    <row r="20" spans="9:52" ht="5.0999999999999996" customHeight="1">
      <c r="R20" s="15"/>
      <c r="S20" s="12"/>
      <c r="T20" s="12"/>
      <c r="AK20" s="5"/>
    </row>
    <row r="21" spans="9:52" ht="20.100000000000001" customHeight="1">
      <c r="I21" s="26"/>
      <c r="J21" s="27" t="str">
        <f>IF(J4="English","1．Part name or Part number",IF(J4="中文","1．品名・品番号・图番号・条款编号","1．品名・品番・図番・アイテムコード"))</f>
        <v>1．品名・品番号・图番号・条款编号</v>
      </c>
      <c r="K21" s="27"/>
      <c r="O21" s="4"/>
      <c r="U21" s="28"/>
      <c r="AS21" s="21"/>
      <c r="AX21" s="41"/>
    </row>
    <row r="22" spans="9:52" ht="24" customHeight="1">
      <c r="J22" s="171" t="str">
        <f>IF(J4="English","Our part name, Manufacturer :",IF(J4="中文","本公司品名(厂家名):","弊社品名(メーカー名)："))</f>
        <v>本公司品名(厂家名):</v>
      </c>
      <c r="K22" s="376"/>
      <c r="L22" s="376"/>
      <c r="M22" s="376"/>
      <c r="N22" s="376"/>
      <c r="O22" s="376"/>
      <c r="P22" s="176"/>
      <c r="Q22" s="377"/>
      <c r="R22" s="377"/>
      <c r="S22" s="377"/>
      <c r="T22" s="377"/>
      <c r="U22" s="377"/>
      <c r="V22" s="377"/>
      <c r="W22" s="377"/>
      <c r="X22" s="377"/>
      <c r="Y22" s="377"/>
      <c r="Z22" s="171" t="str">
        <f>IF(J4="English","Our part, Drawing number :",IF(J4="中文","本公司品番号, 图番 :","弊社品番,図番等："))</f>
        <v>本公司品番号, 图番 :</v>
      </c>
      <c r="AA22" s="378"/>
      <c r="AB22" s="378"/>
      <c r="AC22" s="378"/>
      <c r="AD22" s="378"/>
      <c r="AE22" s="378"/>
      <c r="AF22" s="176"/>
      <c r="AG22" s="176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S22" s="29"/>
    </row>
    <row r="23" spans="9:52" ht="24" customHeight="1">
      <c r="J23" s="178" t="str">
        <f>IF(J4="English","MinebeaMitsumi part name :",IF(J4="中文","美蓓亚三美G 品名:","ミネベアミツミG品名："))</f>
        <v>美蓓亚三美G 品名:</v>
      </c>
      <c r="K23" s="179"/>
      <c r="L23" s="179"/>
      <c r="M23" s="179"/>
      <c r="N23" s="179"/>
      <c r="O23" s="1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178" t="str">
        <f>IF(J4="English","MinebeaMitsumi G part No. :",IF(J4="中文","美蓓亚三美G 品番:","ミネベアミツミG品番："))</f>
        <v>美蓓亚三美G 品番:</v>
      </c>
      <c r="AA23" s="181"/>
      <c r="AB23" s="181"/>
      <c r="AC23" s="181"/>
      <c r="AD23" s="181"/>
      <c r="AE23" s="181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S23" s="21"/>
    </row>
    <row r="24" spans="9:52" ht="24" customHeight="1">
      <c r="J24" s="183" t="str">
        <f>IF(J4="English","MinebeaMitsumi Drawing No. :",IF(J4="中文","美蓓亚三美G 图番","ミネベアミツミG図番："))</f>
        <v>美蓓亚三美G 图番</v>
      </c>
      <c r="K24" s="179"/>
      <c r="L24" s="179"/>
      <c r="M24" s="179"/>
      <c r="N24" s="179"/>
      <c r="O24" s="179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184" t="str">
        <f>IF(J4="English","MinebeaMitsumi Item code :",IF(J4="中文","美蓓亚三美条款编号","ﾐﾈﾍﾞｱﾐﾂﾐGｱｲﾃﾑｺｰﾄﾞ："))</f>
        <v>美蓓亚三美条款编号</v>
      </c>
      <c r="AA24" s="181"/>
      <c r="AB24" s="181"/>
      <c r="AC24" s="181"/>
      <c r="AD24" s="181"/>
      <c r="AE24" s="181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S24" s="29"/>
    </row>
    <row r="25" spans="9:52" ht="10.050000000000001" customHeight="1">
      <c r="L25" s="6"/>
      <c r="M25" s="68"/>
      <c r="N25" s="68"/>
      <c r="O25" s="68"/>
      <c r="P25" s="15"/>
      <c r="Q25" s="15"/>
      <c r="R25" s="15"/>
      <c r="S25" s="15"/>
      <c r="T25" s="15"/>
      <c r="U25" s="15"/>
      <c r="V25" s="4"/>
      <c r="W25" s="6"/>
      <c r="X25" s="6"/>
      <c r="Y25" s="68"/>
      <c r="Z25" s="68"/>
      <c r="AA25" s="6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9:52" ht="19.5" customHeight="1">
      <c r="I26" s="24"/>
      <c r="J26" s="30"/>
      <c r="K26" s="185"/>
      <c r="L26" s="186"/>
      <c r="M26" s="187" t="str">
        <f>IF(J4="English","SVHC Survey List is attached due to the large number of parts being reported on",IF(J4="中文","由于部品数量多，附上SVHC调查表清单并报告","部品が多数のためSVHC調査リストを添付して報告します。"))</f>
        <v>由于部品数量多，附上SVHC调查表清单并报告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T26" s="68"/>
      <c r="AW26" s="68"/>
    </row>
    <row r="27" spans="9:52" ht="21" customHeight="1">
      <c r="J27" s="47" t="str">
        <f>IF(J4="English","2．Survey Result",IF(J4="中文","2．调查结果","2．調査結果"))</f>
        <v>2．调查结果</v>
      </c>
      <c r="L27" s="6"/>
      <c r="M27" s="68"/>
      <c r="N27" s="68"/>
      <c r="O27" s="68"/>
      <c r="P27" s="15"/>
      <c r="Q27" s="15"/>
      <c r="R27" s="15"/>
      <c r="S27" s="15"/>
      <c r="T27" s="15"/>
      <c r="U27" s="15"/>
      <c r="V27" s="4"/>
      <c r="W27" s="6"/>
      <c r="X27" s="6"/>
      <c r="Y27" s="68"/>
      <c r="Z27" s="68"/>
      <c r="AA27" s="6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T27" s="7" t="s">
        <v>948</v>
      </c>
    </row>
    <row r="28" spans="9:52" ht="21" customHeight="1">
      <c r="J28" s="47"/>
      <c r="L28" s="6"/>
      <c r="M28" s="120"/>
      <c r="N28" s="120"/>
      <c r="O28" s="120"/>
      <c r="P28" s="15"/>
      <c r="Q28" s="15"/>
      <c r="R28" s="15"/>
      <c r="S28" s="15"/>
      <c r="T28" s="15"/>
      <c r="U28" s="15"/>
      <c r="V28" s="4"/>
      <c r="W28" s="6"/>
      <c r="X28" s="6"/>
      <c r="Y28" s="120"/>
      <c r="Z28" s="120"/>
      <c r="AA28" s="120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9:52" ht="21" customHeight="1">
      <c r="J29" s="225" t="s">
        <v>943</v>
      </c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226"/>
    </row>
    <row r="30" spans="9:52" ht="21" customHeight="1">
      <c r="J30" s="47"/>
      <c r="L30" s="6"/>
      <c r="M30" s="120"/>
      <c r="N30" s="120"/>
      <c r="O30" s="120"/>
      <c r="P30" s="15"/>
      <c r="Q30" s="15"/>
      <c r="R30" s="15"/>
      <c r="S30" s="15"/>
      <c r="T30" s="15"/>
      <c r="U30" s="15"/>
      <c r="V30" s="4"/>
      <c r="W30" s="6"/>
      <c r="X30" s="6"/>
      <c r="Y30" s="120"/>
      <c r="Z30" s="120"/>
      <c r="AA30" s="120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9:52" ht="15" customHeight="1">
      <c r="J31" s="189" t="str">
        <f>IF(J4="English","Please append  ✔mark to either. ",IF(J4="中文","请在下列符合的项目上画✔表示","何れかに一方に ✔印を付記して下さい"))</f>
        <v>请在下列符合的项目上画✔表示</v>
      </c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6"/>
      <c r="Y31" s="68"/>
      <c r="Z31" s="68"/>
      <c r="AA31" s="6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T31" s="7" t="s">
        <v>863</v>
      </c>
    </row>
    <row r="32" spans="9:52" ht="20.100000000000001" customHeight="1">
      <c r="J32" s="48"/>
      <c r="K32" s="382" t="s">
        <v>948</v>
      </c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T32" s="7" t="s">
        <v>939</v>
      </c>
    </row>
    <row r="33" spans="9:49" ht="20.100000000000001" customHeight="1">
      <c r="J33" s="48"/>
      <c r="K33" s="382" t="s">
        <v>939</v>
      </c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T33" s="7" t="s">
        <v>865</v>
      </c>
    </row>
    <row r="34" spans="9:49" ht="5.0999999999999996" customHeight="1">
      <c r="L34" s="6"/>
      <c r="M34" s="68"/>
      <c r="N34" s="68"/>
      <c r="O34" s="68"/>
      <c r="P34" s="15"/>
      <c r="Q34" s="15"/>
      <c r="R34" s="15"/>
      <c r="S34" s="15"/>
      <c r="T34" s="15"/>
      <c r="U34" s="15"/>
      <c r="V34" s="4"/>
      <c r="W34" s="6"/>
      <c r="X34" s="6"/>
      <c r="Y34" s="68"/>
      <c r="Z34" s="68"/>
      <c r="AA34" s="6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T34" s="68"/>
    </row>
    <row r="35" spans="9:49" ht="15" customHeight="1">
      <c r="I35" s="24"/>
      <c r="J35" s="61" t="str">
        <f>IF(J4="English","When SVHC contains, please enter the tatget substance No. from the SVHC List sheet in the cell below. ",IF(J4="中文","如SVHC的含量在时，请在下列的项目中填写详细的事项","SVHCを含有する場合は、SVHC List シートから対応する物質の番号を下記に入力して下さい"))</f>
        <v>如SVHC的含量在时，请在下列的项目中填写详细的事项</v>
      </c>
      <c r="K35" s="30"/>
      <c r="L35" s="68"/>
      <c r="M35" s="31"/>
      <c r="AT35" s="68"/>
    </row>
    <row r="36" spans="9:49" ht="15" customHeight="1">
      <c r="I36" s="24"/>
      <c r="J36" s="384" t="s">
        <v>871</v>
      </c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T36" s="89" t="s">
        <v>871</v>
      </c>
    </row>
    <row r="37" spans="9:49" ht="15" customHeight="1">
      <c r="I37" s="24"/>
      <c r="J37" s="61" t="str">
        <f>IF(J4="English","When the same substance contains to two or more parts. Please indicate details for each. ",IF(J4="中文","如在复数的部位中只含有一种物质时，请填写每个含有部位","一つの物質が複数部位に含有する場合は、部位毎に記入して下さい"))</f>
        <v>如在复数的部位中只含有一种物质时，请填写每个含有部位</v>
      </c>
      <c r="K37" s="30"/>
      <c r="L37" s="68"/>
      <c r="M37" s="31"/>
      <c r="AT37" s="57" t="s">
        <v>872</v>
      </c>
    </row>
    <row r="38" spans="9:49" ht="5.0999999999999996" customHeight="1">
      <c r="I38" s="24"/>
      <c r="J38" s="30"/>
      <c r="K38" s="30"/>
      <c r="L38" s="68"/>
      <c r="M38" s="31"/>
      <c r="AT38" s="42"/>
    </row>
    <row r="39" spans="9:49" s="42" customFormat="1" ht="21.75" customHeight="1">
      <c r="J39" s="386" t="s">
        <v>861</v>
      </c>
      <c r="K39" s="197" t="str">
        <f>IF(J4="English","Substance name",IF(J4="中文","物质名称","物質名称"))</f>
        <v>物质名称</v>
      </c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9"/>
      <c r="AF39" s="200" t="str">
        <f>IF(J4="English","CAS No.",IF(J4="中文","CAS登录号","CAS番号"))</f>
        <v>CAS登录号</v>
      </c>
      <c r="AG39" s="201"/>
      <c r="AH39" s="202"/>
      <c r="AI39" s="206" t="str">
        <f>IF(J4="English","Weight
(mg)",IF(J4="中文","质量
(mg)","重量
(mg)"))</f>
        <v>质量
(mg)</v>
      </c>
      <c r="AJ39" s="207"/>
      <c r="AK39" s="388" t="str">
        <f>IF(J4="English","Content
(mg)",IF(J4="中文","含量
(mg)","含有量
(mg)"))</f>
        <v>含量
(mg)</v>
      </c>
      <c r="AL39" s="389"/>
      <c r="AM39" s="388" t="str">
        <f>IF(J4="English","Content rate
(%)",IF(J4="中文","含有率
(%)","含有率
(%)"))</f>
        <v>含有率
(%)</v>
      </c>
      <c r="AN39" s="389"/>
      <c r="AO39" s="206" t="str">
        <f>IF(J4="English","Content part, Note",IF(J4="中文","含有部位, 
备注","含有部位, 
備考"))</f>
        <v>含有部位, 
备注</v>
      </c>
      <c r="AP39" s="213"/>
      <c r="AQ39" s="214"/>
    </row>
    <row r="40" spans="9:49" s="42" customFormat="1" ht="19.5" customHeight="1">
      <c r="J40" s="387"/>
      <c r="K40" s="325" t="s">
        <v>855</v>
      </c>
      <c r="L40" s="325" t="s">
        <v>392</v>
      </c>
      <c r="M40" s="325" t="s">
        <v>392</v>
      </c>
      <c r="N40" s="325" t="s">
        <v>392</v>
      </c>
      <c r="O40" s="325" t="s">
        <v>392</v>
      </c>
      <c r="P40" s="325" t="s">
        <v>392</v>
      </c>
      <c r="Q40" s="325" t="s">
        <v>392</v>
      </c>
      <c r="R40" s="326" t="s">
        <v>856</v>
      </c>
      <c r="S40" s="327" t="s">
        <v>6</v>
      </c>
      <c r="T40" s="327" t="s">
        <v>6</v>
      </c>
      <c r="U40" s="327" t="s">
        <v>6</v>
      </c>
      <c r="V40" s="327" t="s">
        <v>6</v>
      </c>
      <c r="W40" s="327" t="s">
        <v>6</v>
      </c>
      <c r="X40" s="328" t="s">
        <v>6</v>
      </c>
      <c r="Y40" s="329" t="s">
        <v>857</v>
      </c>
      <c r="Z40" s="325" t="s">
        <v>626</v>
      </c>
      <c r="AA40" s="325" t="s">
        <v>626</v>
      </c>
      <c r="AB40" s="325" t="s">
        <v>626</v>
      </c>
      <c r="AC40" s="325" t="s">
        <v>626</v>
      </c>
      <c r="AD40" s="325" t="s">
        <v>626</v>
      </c>
      <c r="AE40" s="325" t="s">
        <v>626</v>
      </c>
      <c r="AF40" s="203"/>
      <c r="AG40" s="204"/>
      <c r="AH40" s="205"/>
      <c r="AI40" s="208"/>
      <c r="AJ40" s="209"/>
      <c r="AK40" s="390"/>
      <c r="AL40" s="391"/>
      <c r="AM40" s="390"/>
      <c r="AN40" s="391"/>
      <c r="AO40" s="215"/>
      <c r="AP40" s="216"/>
      <c r="AQ40" s="217"/>
      <c r="AT40" s="57"/>
    </row>
    <row r="41" spans="9:49" s="42" customFormat="1" ht="84" customHeight="1">
      <c r="J41" s="58">
        <v>2</v>
      </c>
      <c r="K41" s="230" t="str">
        <f>IF($J41="","",VLOOKUP($J41,'SVHC List'!$B$5:$Z$1004,2,FALSE))</f>
        <v>フタル酸ブチルベンジル(BBP)</v>
      </c>
      <c r="L41" s="231"/>
      <c r="M41" s="231"/>
      <c r="N41" s="231"/>
      <c r="O41" s="231"/>
      <c r="P41" s="231"/>
      <c r="Q41" s="232"/>
      <c r="R41" s="233" t="str">
        <f>IF($J41="","",VLOOKUP($J41,'SVHC List'!$B$5:$Z$956,9,FALSE))</f>
        <v>Benzyl butyl phthalate (BBP)</v>
      </c>
      <c r="S41" s="231"/>
      <c r="T41" s="231"/>
      <c r="U41" s="231"/>
      <c r="V41" s="231"/>
      <c r="W41" s="231"/>
      <c r="X41" s="232"/>
      <c r="Y41" s="233" t="str">
        <f>IF($J41="","",VLOOKUP($J41,'SVHC List'!$B$5:$Z$1004,16,FALSE))</f>
        <v>鄰苯二甲酸甲苯基丁酯(BBP)</v>
      </c>
      <c r="Z41" s="231"/>
      <c r="AA41" s="231"/>
      <c r="AB41" s="231"/>
      <c r="AC41" s="231"/>
      <c r="AD41" s="231"/>
      <c r="AE41" s="232"/>
      <c r="AF41" s="234" t="str">
        <f>IF($J41="","",VLOOKUP($J41,'SVHC List'!$B$5:$Z$956,23,FALSE))</f>
        <v>85-68-7</v>
      </c>
      <c r="AG41" s="235"/>
      <c r="AH41" s="235"/>
      <c r="AI41" s="397"/>
      <c r="AJ41" s="398"/>
      <c r="AK41" s="392"/>
      <c r="AL41" s="393"/>
      <c r="AM41" s="392"/>
      <c r="AN41" s="393"/>
      <c r="AO41" s="394"/>
      <c r="AP41" s="394"/>
      <c r="AQ41" s="393"/>
    </row>
    <row r="42" spans="9:49" s="42" customFormat="1" ht="84" customHeight="1">
      <c r="J42" s="58"/>
      <c r="K42" s="230" t="str">
        <f>IF($J42="","",VLOOKUP($J42,'SVHC List'!$B$5:$Z$1004,2,FALSE))</f>
        <v/>
      </c>
      <c r="L42" s="231"/>
      <c r="M42" s="231"/>
      <c r="N42" s="231"/>
      <c r="O42" s="231"/>
      <c r="P42" s="231"/>
      <c r="Q42" s="232"/>
      <c r="R42" s="233" t="str">
        <f>IF($J42="","",VLOOKUP($J42,'SVHC List'!$B$5:$Z$1004,9,FALSE))</f>
        <v/>
      </c>
      <c r="S42" s="231"/>
      <c r="T42" s="231"/>
      <c r="U42" s="231"/>
      <c r="V42" s="231"/>
      <c r="W42" s="231"/>
      <c r="X42" s="232"/>
      <c r="Y42" s="233" t="str">
        <f>IF($J42="","",VLOOKUP($J42,'SVHC List'!$B$5:$Z$1004,16,FALSE))</f>
        <v/>
      </c>
      <c r="Z42" s="231"/>
      <c r="AA42" s="231"/>
      <c r="AB42" s="231"/>
      <c r="AC42" s="231"/>
      <c r="AD42" s="231"/>
      <c r="AE42" s="232"/>
      <c r="AF42" s="234" t="str">
        <f>IF($J42="","",VLOOKUP($J42,'SVHC List'!$B$5:$Z$956,23,FALSE))</f>
        <v/>
      </c>
      <c r="AG42" s="235"/>
      <c r="AH42" s="235"/>
      <c r="AI42" s="395"/>
      <c r="AJ42" s="396"/>
      <c r="AK42" s="392"/>
      <c r="AL42" s="393"/>
      <c r="AM42" s="392"/>
      <c r="AN42" s="393"/>
      <c r="AO42" s="394"/>
      <c r="AP42" s="394"/>
      <c r="AQ42" s="393"/>
    </row>
    <row r="43" spans="9:49" s="42" customFormat="1" ht="84" customHeight="1">
      <c r="J43" s="58"/>
      <c r="K43" s="230" t="str">
        <f>IF($J43="","",VLOOKUP($J43,'SVHC List'!$B$5:$Z$1004,2,FALSE))</f>
        <v/>
      </c>
      <c r="L43" s="231"/>
      <c r="M43" s="231"/>
      <c r="N43" s="231"/>
      <c r="O43" s="231"/>
      <c r="P43" s="231"/>
      <c r="Q43" s="232"/>
      <c r="R43" s="233" t="str">
        <f>IF($J43="","",VLOOKUP($J43,'SVHC List'!$B$5:$Z$1004,9,FALSE))</f>
        <v/>
      </c>
      <c r="S43" s="231"/>
      <c r="T43" s="231"/>
      <c r="U43" s="231"/>
      <c r="V43" s="231"/>
      <c r="W43" s="231"/>
      <c r="X43" s="232"/>
      <c r="Y43" s="233" t="str">
        <f>IF($J43="","",VLOOKUP($J43,'SVHC List'!$B$5:$Z$1004,16,FALSE))</f>
        <v/>
      </c>
      <c r="Z43" s="231"/>
      <c r="AA43" s="231"/>
      <c r="AB43" s="231"/>
      <c r="AC43" s="231"/>
      <c r="AD43" s="231"/>
      <c r="AE43" s="232"/>
      <c r="AF43" s="234" t="str">
        <f>IF($J43="","",VLOOKUP($J43,'SVHC List'!$B$5:$Z$956,23,FALSE))</f>
        <v/>
      </c>
      <c r="AG43" s="235"/>
      <c r="AH43" s="235"/>
      <c r="AI43" s="395"/>
      <c r="AJ43" s="396"/>
      <c r="AK43" s="392"/>
      <c r="AL43" s="393"/>
      <c r="AM43" s="392"/>
      <c r="AN43" s="393"/>
      <c r="AO43" s="394"/>
      <c r="AP43" s="394"/>
      <c r="AQ43" s="393"/>
    </row>
    <row r="44" spans="9:49" s="42" customFormat="1" ht="84" customHeight="1">
      <c r="J44" s="58"/>
      <c r="K44" s="230" t="str">
        <f>IF($J44="","",VLOOKUP($J44,'SVHC List'!$B$5:$Z$1004,2,FALSE))</f>
        <v/>
      </c>
      <c r="L44" s="231"/>
      <c r="M44" s="231"/>
      <c r="N44" s="231"/>
      <c r="O44" s="231"/>
      <c r="P44" s="231"/>
      <c r="Q44" s="232"/>
      <c r="R44" s="233" t="str">
        <f>IF($J44="","",VLOOKUP($J44,'SVHC List'!$B$5:$Z$1004,9,FALSE))</f>
        <v/>
      </c>
      <c r="S44" s="231"/>
      <c r="T44" s="231"/>
      <c r="U44" s="231"/>
      <c r="V44" s="231"/>
      <c r="W44" s="231"/>
      <c r="X44" s="232"/>
      <c r="Y44" s="233" t="str">
        <f>IF($J44="","",VLOOKUP($J44,'SVHC List'!$B$5:$Z$1004,16,FALSE))</f>
        <v/>
      </c>
      <c r="Z44" s="231"/>
      <c r="AA44" s="231"/>
      <c r="AB44" s="231"/>
      <c r="AC44" s="231"/>
      <c r="AD44" s="231"/>
      <c r="AE44" s="232"/>
      <c r="AF44" s="234" t="str">
        <f>IF($J44="","",VLOOKUP($J44,'SVHC List'!$B$5:$Z$956,23,FALSE))</f>
        <v/>
      </c>
      <c r="AG44" s="235"/>
      <c r="AH44" s="235"/>
      <c r="AI44" s="395"/>
      <c r="AJ44" s="396"/>
      <c r="AK44" s="392"/>
      <c r="AL44" s="393"/>
      <c r="AM44" s="392"/>
      <c r="AN44" s="393"/>
      <c r="AO44" s="394"/>
      <c r="AP44" s="394"/>
      <c r="AQ44" s="393"/>
    </row>
    <row r="45" spans="9:49" s="42" customFormat="1" ht="84" customHeight="1">
      <c r="J45" s="58"/>
      <c r="K45" s="230" t="str">
        <f>IF($J45="","",VLOOKUP($J45,'SVHC List'!$B$5:$Z$1004,2,FALSE))</f>
        <v/>
      </c>
      <c r="L45" s="231"/>
      <c r="M45" s="231"/>
      <c r="N45" s="231"/>
      <c r="O45" s="231"/>
      <c r="P45" s="231"/>
      <c r="Q45" s="232"/>
      <c r="R45" s="233" t="str">
        <f>IF($J45="","",VLOOKUP($J45,'SVHC List'!$B$5:$Z$1004,9,FALSE))</f>
        <v/>
      </c>
      <c r="S45" s="231"/>
      <c r="T45" s="231"/>
      <c r="U45" s="231"/>
      <c r="V45" s="231"/>
      <c r="W45" s="231"/>
      <c r="X45" s="232"/>
      <c r="Y45" s="233" t="str">
        <f>IF($J45="","",VLOOKUP($J45,'SVHC List'!$B$5:$Z$1004,16,FALSE))</f>
        <v/>
      </c>
      <c r="Z45" s="231"/>
      <c r="AA45" s="231"/>
      <c r="AB45" s="231"/>
      <c r="AC45" s="231"/>
      <c r="AD45" s="231"/>
      <c r="AE45" s="232"/>
      <c r="AF45" s="234" t="str">
        <f>IF($J45="","",VLOOKUP($J45,'SVHC List'!$B$5:$Z$956,23,FALSE))</f>
        <v/>
      </c>
      <c r="AG45" s="235"/>
      <c r="AH45" s="235"/>
      <c r="AI45" s="395"/>
      <c r="AJ45" s="396"/>
      <c r="AK45" s="392"/>
      <c r="AL45" s="393"/>
      <c r="AM45" s="392"/>
      <c r="AN45" s="393"/>
      <c r="AO45" s="394"/>
      <c r="AP45" s="394"/>
      <c r="AQ45" s="393"/>
      <c r="AT45" s="43"/>
    </row>
    <row r="46" spans="9:49" s="43" customFormat="1" ht="6" customHeight="1"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T46" s="68"/>
    </row>
    <row r="47" spans="9:49" ht="13.5" customHeight="1">
      <c r="I47" s="24"/>
      <c r="J47" s="32"/>
      <c r="K47" s="3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5"/>
      <c r="AA47" s="25"/>
      <c r="AB47" s="33"/>
      <c r="AC47" s="25"/>
      <c r="AD47" s="25"/>
      <c r="AE47" s="25"/>
      <c r="AF47" s="25"/>
      <c r="AG47" s="25"/>
      <c r="AH47" s="25"/>
      <c r="AI47" s="25"/>
      <c r="AJ47" s="25"/>
      <c r="AK47" s="25"/>
      <c r="AL47" s="240" t="s">
        <v>912</v>
      </c>
      <c r="AM47" s="241"/>
      <c r="AN47" s="241"/>
      <c r="AO47" s="241"/>
      <c r="AP47" s="96">
        <f>L6</f>
        <v>30</v>
      </c>
      <c r="AQ47" s="97"/>
      <c r="AT47" s="43"/>
      <c r="AU47" s="68"/>
      <c r="AV47" s="68"/>
      <c r="AW47" s="68"/>
    </row>
    <row r="48" spans="9:49" ht="13.5" customHeight="1">
      <c r="J48" s="34"/>
      <c r="K48" s="34"/>
      <c r="L48" s="15"/>
      <c r="M48" s="21"/>
      <c r="N48" s="21"/>
      <c r="O48" s="21"/>
      <c r="P48" s="21"/>
      <c r="Q48" s="21"/>
      <c r="R48" s="21"/>
      <c r="S48" s="21"/>
      <c r="T48" s="21"/>
    </row>
    <row r="49" spans="9:42" ht="13.5" customHeight="1"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9:42" ht="13.5" customHeight="1">
      <c r="I50" s="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Y50" s="36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9:42" ht="13.5" customHeight="1"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9:42" ht="13.5" customHeight="1">
      <c r="I52" s="26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9:42" ht="13.5" customHeight="1"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9:42" ht="13.5" customHeight="1"/>
    <row r="55" spans="9:42" ht="13.5" customHeight="1"/>
    <row r="56" spans="9:42" ht="13.5" customHeight="1"/>
  </sheetData>
  <sheetProtection sheet="1" objects="1" scenarios="1"/>
  <mergeCells count="101">
    <mergeCell ref="J4:AG4"/>
    <mergeCell ref="J6:J7"/>
    <mergeCell ref="K6:K7"/>
    <mergeCell ref="L6:M7"/>
    <mergeCell ref="N6:R7"/>
    <mergeCell ref="J17:O17"/>
    <mergeCell ref="P17:Y17"/>
    <mergeCell ref="Z17:AE17"/>
    <mergeCell ref="AF17:AQ17"/>
    <mergeCell ref="J13:W13"/>
    <mergeCell ref="AH13:AQ13"/>
    <mergeCell ref="J8:AF10"/>
    <mergeCell ref="AD14:AQ14"/>
    <mergeCell ref="J16:O16"/>
    <mergeCell ref="P16:Y16"/>
    <mergeCell ref="Z16:AE16"/>
    <mergeCell ref="AH9:AP9"/>
    <mergeCell ref="AH10:AQ10"/>
    <mergeCell ref="AD11:AQ11"/>
    <mergeCell ref="J12:W12"/>
    <mergeCell ref="AD12:AQ12"/>
    <mergeCell ref="AF16:AQ16"/>
    <mergeCell ref="J19:O19"/>
    <mergeCell ref="P19:Y19"/>
    <mergeCell ref="Z19:AE19"/>
    <mergeCell ref="AF19:AO19"/>
    <mergeCell ref="AP19:AQ19"/>
    <mergeCell ref="J18:O18"/>
    <mergeCell ref="P18:Y18"/>
    <mergeCell ref="Z18:AE18"/>
    <mergeCell ref="AF18:AQ18"/>
    <mergeCell ref="J24:O24"/>
    <mergeCell ref="P24:Y24"/>
    <mergeCell ref="Z24:AE24"/>
    <mergeCell ref="AF24:AQ24"/>
    <mergeCell ref="K26:L26"/>
    <mergeCell ref="M26:AQ26"/>
    <mergeCell ref="J22:O22"/>
    <mergeCell ref="P22:Y22"/>
    <mergeCell ref="Z22:AE22"/>
    <mergeCell ref="AF22:AQ22"/>
    <mergeCell ref="J23:O23"/>
    <mergeCell ref="P23:Y23"/>
    <mergeCell ref="Z23:AE23"/>
    <mergeCell ref="AF23:AQ23"/>
    <mergeCell ref="J31:W31"/>
    <mergeCell ref="K32:AQ32"/>
    <mergeCell ref="K33:AQ33"/>
    <mergeCell ref="J36:AQ36"/>
    <mergeCell ref="J39:J40"/>
    <mergeCell ref="K39:AE39"/>
    <mergeCell ref="AF39:AH40"/>
    <mergeCell ref="AI39:AJ40"/>
    <mergeCell ref="AK39:AL40"/>
    <mergeCell ref="AM39:AN40"/>
    <mergeCell ref="AO39:AQ40"/>
    <mergeCell ref="K40:Q40"/>
    <mergeCell ref="R40:X40"/>
    <mergeCell ref="Y40:AE40"/>
    <mergeCell ref="AI43:AJ43"/>
    <mergeCell ref="AK43:AL43"/>
    <mergeCell ref="AK41:AL41"/>
    <mergeCell ref="AM41:AN41"/>
    <mergeCell ref="AO41:AQ41"/>
    <mergeCell ref="K42:Q42"/>
    <mergeCell ref="R42:X42"/>
    <mergeCell ref="Y42:AE42"/>
    <mergeCell ref="AF42:AH42"/>
    <mergeCell ref="AI42:AJ42"/>
    <mergeCell ref="AK42:AL42"/>
    <mergeCell ref="AM42:AN42"/>
    <mergeCell ref="AO42:AQ42"/>
    <mergeCell ref="K41:Q41"/>
    <mergeCell ref="R41:X41"/>
    <mergeCell ref="Y41:AE41"/>
    <mergeCell ref="AF41:AH41"/>
    <mergeCell ref="AI41:AJ41"/>
    <mergeCell ref="J29:AQ29"/>
    <mergeCell ref="AL47:AO47"/>
    <mergeCell ref="AM45:AN45"/>
    <mergeCell ref="AO45:AQ45"/>
    <mergeCell ref="K45:Q45"/>
    <mergeCell ref="R45:X45"/>
    <mergeCell ref="Y45:AE45"/>
    <mergeCell ref="AF45:AH45"/>
    <mergeCell ref="AI45:AJ45"/>
    <mergeCell ref="AK45:AL45"/>
    <mergeCell ref="AM43:AN43"/>
    <mergeCell ref="AO43:AQ43"/>
    <mergeCell ref="K44:Q44"/>
    <mergeCell ref="R44:X44"/>
    <mergeCell ref="Y44:AE44"/>
    <mergeCell ref="AF44:AH44"/>
    <mergeCell ref="AI44:AJ44"/>
    <mergeCell ref="AK44:AL44"/>
    <mergeCell ref="AM44:AN44"/>
    <mergeCell ref="AO44:AQ44"/>
    <mergeCell ref="K43:Q43"/>
    <mergeCell ref="R43:X43"/>
    <mergeCell ref="Y43:AE43"/>
    <mergeCell ref="AF43:AH43"/>
  </mergeCells>
  <phoneticPr fontId="2"/>
  <dataValidations count="6">
    <dataValidation type="list" allowBlank="1" showInputMessage="1" showErrorMessage="1" sqref="J36:AQ36">
      <formula1>$AT$36:$AT$37</formula1>
    </dataValidation>
    <dataValidation type="list" allowBlank="1" showInputMessage="1" showErrorMessage="1" sqref="K33">
      <formula1>$AT$32:$AT$33</formula1>
    </dataValidation>
    <dataValidation type="list" allowBlank="1" showInputMessage="1" showErrorMessage="1" sqref="K32">
      <formula1>$AT$27:$AT$31</formula1>
    </dataValidation>
    <dataValidation allowBlank="1" showInputMessage="1" showErrorMessage="1" errorTitle="zzz" sqref="K41:Q45"/>
    <dataValidation type="list" allowBlank="1" showInputMessage="1" showErrorMessage="1" sqref="J4:AG4">
      <formula1>$AT$6:$AT$8</formula1>
    </dataValidation>
    <dataValidation type="list" allowBlank="1" showInputMessage="1" showErrorMessage="1" sqref="J29:AQ29">
      <formula1>$AL$24:$AL$27</formula1>
    </dataValidation>
  </dataValidations>
  <pageMargins left="0.31496062992125984" right="0.11811023622047245" top="0.19685039370078741" bottom="0.19685039370078741" header="0.19685039370078741" footer="0.19685039370078741"/>
  <pageSetup paperSize="9" scale="95" orientation="portrait" r:id="rId1"/>
  <headerFooter alignWithMargins="0">
    <oddFooter>&amp;C&amp;"ＭＳ ゴシック,標準"&amp;9MinebeaMitsumi Inc.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9</xdr:col>
                    <xdr:colOff>99060</xdr:colOff>
                    <xdr:row>31</xdr:row>
                    <xdr:rowOff>15240</xdr:rowOff>
                  </from>
                  <to>
                    <xdr:col>10</xdr:col>
                    <xdr:colOff>106680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9</xdr:col>
                    <xdr:colOff>99060</xdr:colOff>
                    <xdr:row>32</xdr:row>
                    <xdr:rowOff>0</xdr:rowOff>
                  </from>
                  <to>
                    <xdr:col>10</xdr:col>
                    <xdr:colOff>106680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5099__x8003_ xmlns="d4001f7e-10e0-4b96-8c67-d495de16ca5d">本ファイルはイントラネット上で直接開くことはできません。本ファイルをダウンロードし、使用してください。</_x5099__x8003_>
    <_x65e5__x4ed8_ xmlns="d4001f7e-10e0-4b96-8c67-d495de16ca5d">2017/06/12</_x65e5__x4ed8_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9BB2B33756224D8AC0FDB516C39FFD" ma:contentTypeVersion="2" ma:contentTypeDescription="新しいドキュメントを作成します。" ma:contentTypeScope="" ma:versionID="8969a0334227212f5db8ad3deb02f472">
  <xsd:schema xmlns:xsd="http://www.w3.org/2001/XMLSchema" xmlns:xs="http://www.w3.org/2001/XMLSchema" xmlns:p="http://schemas.microsoft.com/office/2006/metadata/properties" xmlns:ns2="d4001f7e-10e0-4b96-8c67-d495de16ca5d" targetNamespace="http://schemas.microsoft.com/office/2006/metadata/properties" ma:root="true" ma:fieldsID="f99871d9657904c8c97973dbbfa8262e" ns2:_="">
    <xsd:import namespace="d4001f7e-10e0-4b96-8c67-d495de16ca5d"/>
    <xsd:element name="properties">
      <xsd:complexType>
        <xsd:sequence>
          <xsd:element name="documentManagement">
            <xsd:complexType>
              <xsd:all>
                <xsd:element ref="ns2:_x65e5__x4ed8_" minOccurs="0"/>
                <xsd:element ref="ns2:_x5099__x800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01f7e-10e0-4b96-8c67-d495de16ca5d" elementFormDefault="qualified">
    <xsd:import namespace="http://schemas.microsoft.com/office/2006/documentManagement/types"/>
    <xsd:import namespace="http://schemas.microsoft.com/office/infopath/2007/PartnerControls"/>
    <xsd:element name="_x65e5__x4ed8_" ma:index="8" nillable="true" ma:displayName="掲載日 Date" ma:internalName="_x65e5__x4ed8_">
      <xsd:simpleType>
        <xsd:restriction base="dms:Text">
          <xsd:maxLength value="255"/>
        </xsd:restriction>
      </xsd:simpleType>
    </xsd:element>
    <xsd:element name="_x5099__x8003_" ma:index="9" nillable="true" ma:displayName="備考 Note" ma:internalName="_x5099__x8003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D32D75-E1F1-44CA-B370-4437AADD0CB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C7AEB31-410C-4852-B97C-A1AA3E4A95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6A90D-3140-49AD-A61B-F223D18FE53D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d4001f7e-10e0-4b96-8c67-d495de16ca5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71F8935-6D63-4FD5-B962-447AF1EA4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001f7e-10e0-4b96-8c67-d495de16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SVHC Survey Report </vt:lpstr>
      <vt:lpstr>SVHC Survey Report 16</vt:lpstr>
      <vt:lpstr>SVHC List</vt:lpstr>
      <vt:lpstr>Survey Report List</vt:lpstr>
      <vt:lpstr>Example Japanese</vt:lpstr>
      <vt:lpstr>Example English</vt:lpstr>
      <vt:lpstr>Example Chinese</vt:lpstr>
      <vt:lpstr>'Example Chinese'!Print_Area</vt:lpstr>
      <vt:lpstr>'Example English'!Print_Area</vt:lpstr>
      <vt:lpstr>'Example Japanese'!Print_Area</vt:lpstr>
      <vt:lpstr>'Survey Report List'!Print_Area</vt:lpstr>
      <vt:lpstr>'SVHC Survey Report '!Print_Area</vt:lpstr>
      <vt:lpstr>'SVHC Survey Report 16'!Print_Area</vt:lpstr>
    </vt:vector>
  </TitlesOfParts>
  <Company>ミツミ電機（株）環境本部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一郎</dc:creator>
  <cp:lastModifiedBy>Watanabe</cp:lastModifiedBy>
  <cp:lastPrinted>2024-01-24T05:05:46Z</cp:lastPrinted>
  <dcterms:created xsi:type="dcterms:W3CDTF">2001-11-07T01:27:59Z</dcterms:created>
  <dcterms:modified xsi:type="dcterms:W3CDTF">2024-01-26T05:22:13Z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0x010100EC9BB2B33756224D8AC0FDB516C39FFD</vt:lpwstr>
  </property>
</Properties>
</file>